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/>
  <mc:AlternateContent xmlns:mc="http://schemas.openxmlformats.org/markup-compatibility/2006">
    <mc:Choice Requires="x15">
      <x15ac:absPath xmlns:x15ac="http://schemas.microsoft.com/office/spreadsheetml/2010/11/ac" url="D:\Pulpit\UM Grudziądz - Specyfikacja 2025-2028 (wartość odtworzeniowa)\UM Grudziądz - Ostateczne podsumowanie (8-10-2024)\"/>
    </mc:Choice>
  </mc:AlternateContent>
  <xr:revisionPtr revIDLastSave="0" documentId="13_ncr:1_{6DA8B2B4-B734-4234-9BA4-D0D64916B9EA}" xr6:coauthVersionLast="47" xr6:coauthVersionMax="47" xr10:uidLastSave="{00000000-0000-0000-0000-000000000000}"/>
  <bookViews>
    <workbookView xWindow="-108" yWindow="-108" windowWidth="23256" windowHeight="12576" tabRatio="768" activeTab="3" xr2:uid="{00000000-000D-0000-FFFF-FFFF00000000}"/>
  </bookViews>
  <sheets>
    <sheet name="Lokalizacje" sheetId="28" r:id="rId1"/>
    <sheet name="Budynki" sheetId="32" r:id="rId2"/>
    <sheet name="Budowle" sheetId="33" r:id="rId3"/>
    <sheet name="Wartości AR" sheetId="30" r:id="rId4"/>
    <sheet name="Wartości EEI" sheetId="31" r:id="rId5"/>
  </sheets>
  <definedNames>
    <definedName name="_xlnm.Print_Area" localSheetId="2">Budowle!$A$1:$I$16</definedName>
    <definedName name="_xlnm.Print_Area" localSheetId="0">Lokalizacje!$A$1:$K$30</definedName>
    <definedName name="_xlnm.Print_Area" localSheetId="3">'Wartości AR'!$A$1:$P$13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9" i="32" l="1"/>
  <c r="C10" i="30"/>
  <c r="C8" i="30"/>
  <c r="C4" i="30"/>
  <c r="L30" i="32"/>
  <c r="M30" i="32"/>
  <c r="J8" i="31"/>
  <c r="D12" i="31"/>
  <c r="E12" i="31"/>
  <c r="F12" i="31"/>
  <c r="G12" i="31"/>
  <c r="H12" i="31"/>
  <c r="I12" i="31"/>
  <c r="C12" i="31"/>
  <c r="K12" i="30"/>
  <c r="D12" i="30" l="1"/>
  <c r="E12" i="30"/>
  <c r="F12" i="30"/>
  <c r="G12" i="30"/>
  <c r="H12" i="30"/>
  <c r="I12" i="30"/>
  <c r="J12" i="30"/>
  <c r="L12" i="30"/>
  <c r="M12" i="30"/>
  <c r="N12" i="30"/>
  <c r="H16" i="33"/>
  <c r="P23" i="32" l="1"/>
  <c r="P12" i="32"/>
  <c r="Q12" i="32"/>
  <c r="R12" i="32"/>
  <c r="P13" i="32"/>
  <c r="Q13" i="32"/>
  <c r="R13" i="32"/>
  <c r="P14" i="32"/>
  <c r="Q14" i="32"/>
  <c r="R14" i="32"/>
  <c r="P15" i="32"/>
  <c r="Q15" i="32"/>
  <c r="R15" i="32"/>
  <c r="P16" i="32"/>
  <c r="Q16" i="32"/>
  <c r="R16" i="32"/>
  <c r="P17" i="32"/>
  <c r="Q17" i="32"/>
  <c r="R17" i="32"/>
  <c r="P18" i="32"/>
  <c r="R18" i="32"/>
  <c r="P19" i="32"/>
  <c r="R19" i="32"/>
  <c r="P8" i="32"/>
  <c r="Q8" i="32"/>
  <c r="R8" i="32"/>
  <c r="P9" i="32"/>
  <c r="R9" i="32"/>
  <c r="P11" i="32"/>
  <c r="Q11" i="32"/>
  <c r="R11" i="32"/>
  <c r="P21" i="32"/>
  <c r="Q21" i="32"/>
  <c r="R21" i="32"/>
  <c r="Q23" i="32"/>
  <c r="R23" i="32"/>
  <c r="P24" i="32"/>
  <c r="Q24" i="32"/>
  <c r="R24" i="32"/>
  <c r="P25" i="32"/>
  <c r="Q25" i="32"/>
  <c r="R25" i="32"/>
  <c r="P26" i="32"/>
  <c r="Q26" i="32"/>
  <c r="R26" i="32"/>
  <c r="P27" i="32"/>
  <c r="Q27" i="32"/>
  <c r="R27" i="32"/>
  <c r="P28" i="32"/>
  <c r="Q28" i="32"/>
  <c r="R28" i="32"/>
  <c r="R6" i="32"/>
  <c r="Q6" i="32"/>
  <c r="P6" i="32"/>
  <c r="S15" i="32" l="1"/>
  <c r="S13" i="32"/>
  <c r="S17" i="32"/>
  <c r="S16" i="32"/>
  <c r="S14" i="32"/>
  <c r="S18" i="32"/>
  <c r="S12" i="32"/>
  <c r="S8" i="32"/>
  <c r="S9" i="32"/>
  <c r="C6" i="30" s="1"/>
  <c r="C12" i="30" s="1"/>
  <c r="S28" i="32"/>
  <c r="T30" i="32"/>
  <c r="J30" i="32"/>
  <c r="S26" i="32" l="1"/>
  <c r="S11" i="32"/>
  <c r="S24" i="32"/>
  <c r="S23" i="32"/>
  <c r="S6" i="32"/>
  <c r="S21" i="32"/>
  <c r="S27" i="32"/>
  <c r="S25" i="32"/>
  <c r="R30" i="32"/>
  <c r="Q30" i="32"/>
  <c r="P30" i="32"/>
  <c r="S30" i="32" l="1"/>
  <c r="O4" i="30" l="1"/>
  <c r="O6" i="30"/>
  <c r="O8" i="30"/>
  <c r="O10" i="30"/>
  <c r="J4" i="31"/>
  <c r="J6" i="31"/>
  <c r="J10" i="31"/>
  <c r="J12" i="31" s="1"/>
  <c r="O12" i="30" l="1"/>
</calcChain>
</file>

<file path=xl/sharedStrings.xml><?xml version="1.0" encoding="utf-8"?>
<sst xmlns="http://schemas.openxmlformats.org/spreadsheetml/2006/main" count="392" uniqueCount="133">
  <si>
    <t>Nazwa jednostki</t>
  </si>
  <si>
    <t>Biblioteka Miejska</t>
  </si>
  <si>
    <t>Lp.</t>
  </si>
  <si>
    <t>Centrum Kultury Teatr</t>
  </si>
  <si>
    <t>NIP</t>
  </si>
  <si>
    <t>Regon</t>
  </si>
  <si>
    <t>Muzeum im. ks. dr Władysława Łęgi w Grudziądzu</t>
  </si>
  <si>
    <t>Powiatowy Urząd Pracy</t>
  </si>
  <si>
    <t>8761370341</t>
  </si>
  <si>
    <t>007008714</t>
  </si>
  <si>
    <t>8760013515</t>
  </si>
  <si>
    <t>870514722</t>
  </si>
  <si>
    <t>8761370329</t>
  </si>
  <si>
    <t>007010906</t>
  </si>
  <si>
    <t>8761017917</t>
  </si>
  <si>
    <t>871218380</t>
  </si>
  <si>
    <t>Ulica</t>
  </si>
  <si>
    <t>Numer</t>
  </si>
  <si>
    <t>Kod pocztowy</t>
  </si>
  <si>
    <t>Miejscowość</t>
  </si>
  <si>
    <t>86-300</t>
  </si>
  <si>
    <t>Legionów</t>
  </si>
  <si>
    <t>Teatralna</t>
  </si>
  <si>
    <t>3/5</t>
  </si>
  <si>
    <t>22</t>
  </si>
  <si>
    <t>2</t>
  </si>
  <si>
    <t>35</t>
  </si>
  <si>
    <t>17</t>
  </si>
  <si>
    <t>15</t>
  </si>
  <si>
    <t>4</t>
  </si>
  <si>
    <t>7</t>
  </si>
  <si>
    <t>Grudziądz</t>
  </si>
  <si>
    <t>Parkowa</t>
  </si>
  <si>
    <t>33</t>
  </si>
  <si>
    <t>3</t>
  </si>
  <si>
    <t>9</t>
  </si>
  <si>
    <t>23</t>
  </si>
  <si>
    <t>1-7</t>
  </si>
  <si>
    <t>Wodna</t>
  </si>
  <si>
    <t>Korczaka</t>
  </si>
  <si>
    <t>Mikołaja z Ryńska</t>
  </si>
  <si>
    <t>Nauczycielska</t>
  </si>
  <si>
    <t>Uwagi</t>
  </si>
  <si>
    <t>1</t>
  </si>
  <si>
    <t>Podmiot</t>
  </si>
  <si>
    <t>Budynki 
(księgowa brutto)</t>
  </si>
  <si>
    <t>Budynki 
(odtworzeniowa)</t>
  </si>
  <si>
    <t>Budowle</t>
  </si>
  <si>
    <t>Maszyny urządzenia 
wyposażenie</t>
  </si>
  <si>
    <t>Mienie 
niskocenne</t>
  </si>
  <si>
    <t>Księgozbiór</t>
  </si>
  <si>
    <t>Inne</t>
  </si>
  <si>
    <t>Muzealia eksponaty 
dzieła sztuki</t>
  </si>
  <si>
    <t>Wiaty 
przystankowe</t>
  </si>
  <si>
    <t>Razem</t>
  </si>
  <si>
    <t>Sprzęt elektroniczny 
stacjonarny</t>
  </si>
  <si>
    <t>Sprzęt elektroniczny 
przenośny</t>
  </si>
  <si>
    <t>Monitoring</t>
  </si>
  <si>
    <t>Sprzęt elektroniczny 
przekazany os. 3</t>
  </si>
  <si>
    <t>Sprzęt elektroniczny 
obcy (użyczony)</t>
  </si>
  <si>
    <t>Biletomaty</t>
  </si>
  <si>
    <t>Nr</t>
  </si>
  <si>
    <t>Kod 
pocztowy</t>
  </si>
  <si>
    <t>Budowle
(księgowa brutto)</t>
  </si>
  <si>
    <t>Rodzaj obiektu</t>
  </si>
  <si>
    <t>Rok 
budowy</t>
  </si>
  <si>
    <t>Ilość 
kondygnacji</t>
  </si>
  <si>
    <t>Powierzchnia 
użytkowa</t>
  </si>
  <si>
    <t>Razem 
wartość odtworzeniowa</t>
  </si>
  <si>
    <t>Wartość 
księgowa brutto</t>
  </si>
  <si>
    <t>Rodzaj budynku</t>
  </si>
  <si>
    <t>Wartość odtworzeniowa 
(standardowe)</t>
  </si>
  <si>
    <t>Wartość odtworzeniowa 
(zabytkowe)</t>
  </si>
  <si>
    <t>Wartość odtworzeniowa 
(inne)</t>
  </si>
  <si>
    <t>standardowy</t>
  </si>
  <si>
    <t>1969-1971</t>
  </si>
  <si>
    <t>Wybickiego</t>
  </si>
  <si>
    <t>38/40</t>
  </si>
  <si>
    <t>Opis</t>
  </si>
  <si>
    <t>budynek</t>
  </si>
  <si>
    <t>budynek teatru</t>
  </si>
  <si>
    <t>budynek klubu Akcent</t>
  </si>
  <si>
    <t>2-5</t>
  </si>
  <si>
    <t>1-2</t>
  </si>
  <si>
    <t>zabytkowy</t>
  </si>
  <si>
    <t>parking</t>
  </si>
  <si>
    <t>11</t>
  </si>
  <si>
    <t>13</t>
  </si>
  <si>
    <t>Spichrzowa</t>
  </si>
  <si>
    <t>Klasztorna</t>
  </si>
  <si>
    <t>Góra Zamkowa</t>
  </si>
  <si>
    <t>balustrada schodowa</t>
  </si>
  <si>
    <t>nawierzchnia dziedzińca</t>
  </si>
  <si>
    <t>słup oświetleniowy</t>
  </si>
  <si>
    <t>dźwig osobowy</t>
  </si>
  <si>
    <t>Góra Zamkowa , wieża Klimek i elementy małej architektury</t>
  </si>
  <si>
    <t>Muzeum im. ks. dr Władysława Łęgi w Grudziądzu - Urząd Miejski w Grudziądzu</t>
  </si>
  <si>
    <t>garaż</t>
  </si>
  <si>
    <t>Brama Wodna</t>
  </si>
  <si>
    <t>XVII wiek</t>
  </si>
  <si>
    <t>1950-1960</t>
  </si>
  <si>
    <t>XIV wiek</t>
  </si>
  <si>
    <t>XVIII wiek</t>
  </si>
  <si>
    <t>2 z użytkowym poddaszem</t>
  </si>
  <si>
    <t>inny</t>
  </si>
  <si>
    <t>Tytoniowa</t>
  </si>
  <si>
    <t>pawilon biblioteczny F4</t>
  </si>
  <si>
    <t>filia nr 1 w Szkole Podstawowej nr 1</t>
  </si>
  <si>
    <t>filia nr 3 w Poradni Psychologiczno-Pedagogicznej</t>
  </si>
  <si>
    <t>filia nr 13, lokal wynajmowany od Spółdzielni Mieszkaniowej</t>
  </si>
  <si>
    <t>filia nr 1 w Szkole Podstawowej nr 1 - tylko nakłady</t>
  </si>
  <si>
    <t>filia nr 3 w Poradni Psychologiczno-Pedagogicznej - tylko nakłady</t>
  </si>
  <si>
    <t>filia nr 13, lokal wynajmowany od Spółdzielni Mieszkaniowej - tylko nakłady</t>
  </si>
  <si>
    <t>1911-1917</t>
  </si>
  <si>
    <t>parterowy</t>
  </si>
  <si>
    <t>filia nr 4, pawilon biblioteczny</t>
  </si>
  <si>
    <t>Chopina</t>
  </si>
  <si>
    <t>filia nr 7, lokal wynajmowany od MPGN sp. z o.o.</t>
  </si>
  <si>
    <t>Łęgi</t>
  </si>
  <si>
    <t>filia nr 8, lokal wynajmowany od Spółdzielni Mieszkaniowej</t>
  </si>
  <si>
    <t>Mazurska</t>
  </si>
  <si>
    <t>filia nr 14, lokal wynajmowany od Spółdzielni Mieszkaniowej</t>
  </si>
  <si>
    <t>Rydygiera</t>
  </si>
  <si>
    <t>15/17</t>
  </si>
  <si>
    <t>filia nr 11 w Szpitalu Miejskim</t>
  </si>
  <si>
    <t>Środki 
obrotowe</t>
  </si>
  <si>
    <t>Sprzęt elektroniczny 
powyżej 7 lat</t>
  </si>
  <si>
    <t>Fotowoltaika</t>
  </si>
  <si>
    <t>1990 (2023)</t>
  </si>
  <si>
    <t>Powierzchnia 
była</t>
  </si>
  <si>
    <t>Rodzaj 
był</t>
  </si>
  <si>
    <t>brutto</t>
  </si>
  <si>
    <t>Muzeum Handlu Wiślanego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</si>
</sst>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zł&quot;_-;\-* #,##0.00\ &quot;zł&quot;_-;_-* &quot;-&quot;??\ &quot;zł&quot;_-;_-@_-"/>
    <numFmt numFmtId="164" formatCode="_-* #,##0.00\ _z_ł_-;\-* #,##0.00\ _z_ł_-;_-* &quot;-&quot;??\ _z_ł_-;_-@_-"/>
    <numFmt numFmtId="165" formatCode="_-* #,##0.00\ _z_ſ_-;\-* #,##0.00\ _z_ſ_-;_-* &quot;-&quot;??\ _z_ſ_-;_-@_-"/>
    <numFmt numFmtId="166" formatCode="&quot; &quot;#,##0.00&quot;      &quot;;&quot;-&quot;#,##0.00&quot;      &quot;;&quot; -&quot;#&quot;      &quot;;@&quot; &quot;"/>
  </numFmts>
  <fonts count="15">
    <font>
      <sz val="10"/>
      <name val="Arial CE"/>
      <charset val="238"/>
    </font>
    <font>
      <sz val="10"/>
      <name val="Arial CE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sz val="11"/>
      <color rgb="FF000000"/>
      <name val="Arial1"/>
      <charset val="238"/>
    </font>
    <font>
      <sz val="10"/>
      <name val="Arial CE"/>
      <family val="2"/>
      <charset val="238"/>
    </font>
    <font>
      <u/>
      <sz val="8"/>
      <color rgb="FF0000FF"/>
      <name val="Arial CE"/>
      <charset val="238"/>
    </font>
    <font>
      <b/>
      <sz val="10"/>
      <color theme="0"/>
      <name val="Arial"/>
      <family val="2"/>
      <charset val="238"/>
    </font>
    <font>
      <b/>
      <sz val="10"/>
      <name val="Arial"/>
      <family val="2"/>
      <charset val="238"/>
    </font>
    <font>
      <sz val="8"/>
      <name val="Arial CE"/>
      <charset val="238"/>
    </font>
    <font>
      <b/>
      <sz val="14"/>
      <color theme="9" tint="-0.499984740745262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2"/>
      <color theme="9" tint="-0.499984740745262"/>
      <name val="Arial"/>
      <family val="2"/>
      <charset val="238"/>
    </font>
    <font>
      <b/>
      <sz val="10"/>
      <name val="Arial CE"/>
      <charset val="238"/>
    </font>
  </fonts>
  <fills count="8">
    <fill>
      <patternFill patternType="none"/>
    </fill>
    <fill>
      <patternFill patternType="gray125"/>
    </fill>
    <fill>
      <patternFill patternType="solid">
        <fgColor theme="9" tint="-0.49998474074526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</borders>
  <cellStyleXfs count="10">
    <xf numFmtId="0" fontId="0" fillId="0" borderId="0"/>
    <xf numFmtId="165" fontId="3" fillId="0" borderId="0" applyFont="0" applyFill="0" applyBorder="0" applyAlignment="0" applyProtection="0"/>
    <xf numFmtId="0" fontId="2" fillId="0" borderId="0"/>
    <xf numFmtId="166" fontId="4" fillId="0" borderId="0"/>
    <xf numFmtId="0" fontId="1" fillId="0" borderId="0"/>
    <xf numFmtId="0" fontId="1" fillId="0" borderId="0"/>
    <xf numFmtId="0" fontId="5" fillId="0" borderId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6" fillId="0" borderId="0" applyNumberFormat="0" applyBorder="0" applyProtection="0"/>
  </cellStyleXfs>
  <cellXfs count="117">
    <xf numFmtId="0" fontId="0" fillId="0" borderId="0" xfId="0"/>
    <xf numFmtId="0" fontId="2" fillId="0" borderId="0" xfId="0" applyFont="1" applyAlignment="1">
      <alignment horizontal="left" vertical="center"/>
    </xf>
    <xf numFmtId="0" fontId="7" fillId="2" borderId="0" xfId="0" applyFont="1" applyFill="1" applyAlignment="1">
      <alignment horizontal="center" vertical="center"/>
    </xf>
    <xf numFmtId="0" fontId="2" fillId="3" borderId="1" xfId="0" applyFont="1" applyFill="1" applyBorder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49" fontId="2" fillId="0" borderId="0" xfId="0" applyNumberFormat="1" applyFont="1" applyAlignment="1">
      <alignment horizontal="left" vertical="center"/>
    </xf>
    <xf numFmtId="49" fontId="7" fillId="2" borderId="0" xfId="0" applyNumberFormat="1" applyFont="1" applyFill="1" applyAlignment="1">
      <alignment horizontal="center" vertical="center"/>
    </xf>
    <xf numFmtId="49" fontId="2" fillId="3" borderId="1" xfId="0" applyNumberFormat="1" applyFont="1" applyFill="1" applyBorder="1" applyAlignment="1">
      <alignment horizontal="left" vertical="center"/>
    </xf>
    <xf numFmtId="0" fontId="7" fillId="2" borderId="0" xfId="0" applyFont="1" applyFill="1" applyAlignment="1">
      <alignment horizontal="center" vertical="center" wrapText="1"/>
    </xf>
    <xf numFmtId="49" fontId="2" fillId="0" borderId="0" xfId="0" applyNumberFormat="1" applyFont="1" applyAlignment="1">
      <alignment horizontal="center" vertical="center"/>
    </xf>
    <xf numFmtId="49" fontId="7" fillId="2" borderId="0" xfId="0" applyNumberFormat="1" applyFont="1" applyFill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49" fontId="2" fillId="0" borderId="1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left" vertical="center"/>
    </xf>
    <xf numFmtId="0" fontId="0" fillId="0" borderId="0" xfId="0" applyAlignment="1">
      <alignment horizontal="left" vertical="center"/>
    </xf>
    <xf numFmtId="44" fontId="0" fillId="0" borderId="0" xfId="0" applyNumberFormat="1" applyAlignment="1">
      <alignment vertical="center"/>
    </xf>
    <xf numFmtId="44" fontId="11" fillId="0" borderId="0" xfId="0" applyNumberFormat="1" applyFont="1" applyAlignment="1">
      <alignment vertical="center"/>
    </xf>
    <xf numFmtId="0" fontId="0" fillId="0" borderId="0" xfId="0" applyAlignment="1">
      <alignment vertical="center"/>
    </xf>
    <xf numFmtId="44" fontId="7" fillId="2" borderId="0" xfId="0" applyNumberFormat="1" applyFont="1" applyFill="1" applyAlignment="1">
      <alignment horizontal="center" vertical="center" wrapText="1"/>
    </xf>
    <xf numFmtId="44" fontId="7" fillId="2" borderId="0" xfId="0" applyNumberFormat="1" applyFont="1" applyFill="1" applyAlignment="1">
      <alignment horizontal="center" vertical="center"/>
    </xf>
    <xf numFmtId="0" fontId="0" fillId="3" borderId="1" xfId="0" applyFill="1" applyBorder="1" applyAlignment="1">
      <alignment horizontal="left" vertical="center"/>
    </xf>
    <xf numFmtId="44" fontId="0" fillId="3" borderId="1" xfId="0" applyNumberFormat="1" applyFill="1" applyBorder="1" applyAlignment="1">
      <alignment vertical="center"/>
    </xf>
    <xf numFmtId="44" fontId="11" fillId="3" borderId="1" xfId="0" applyNumberFormat="1" applyFont="1" applyFill="1" applyBorder="1" applyAlignment="1">
      <alignment vertical="center"/>
    </xf>
    <xf numFmtId="0" fontId="12" fillId="4" borderId="2" xfId="0" applyFont="1" applyFill="1" applyBorder="1" applyAlignment="1">
      <alignment horizontal="left" vertical="center"/>
    </xf>
    <xf numFmtId="44" fontId="12" fillId="4" borderId="3" xfId="0" applyNumberFormat="1" applyFont="1" applyFill="1" applyBorder="1" applyAlignment="1">
      <alignment vertical="center"/>
    </xf>
    <xf numFmtId="44" fontId="13" fillId="5" borderId="4" xfId="0" applyNumberFormat="1" applyFont="1" applyFill="1" applyBorder="1" applyAlignment="1">
      <alignment vertical="center"/>
    </xf>
    <xf numFmtId="0" fontId="0" fillId="0" borderId="1" xfId="0" applyBorder="1" applyAlignment="1">
      <alignment horizontal="left" vertical="center"/>
    </xf>
    <xf numFmtId="44" fontId="0" fillId="0" borderId="1" xfId="0" applyNumberFormat="1" applyBorder="1" applyAlignment="1">
      <alignment vertical="center"/>
    </xf>
    <xf numFmtId="44" fontId="11" fillId="0" borderId="1" xfId="0" applyNumberFormat="1" applyFont="1" applyBorder="1" applyAlignment="1">
      <alignment vertical="center"/>
    </xf>
    <xf numFmtId="0" fontId="12" fillId="4" borderId="3" xfId="0" applyFont="1" applyFill="1" applyBorder="1" applyAlignment="1">
      <alignment horizontal="left" vertical="center"/>
    </xf>
    <xf numFmtId="49" fontId="0" fillId="0" borderId="0" xfId="0" applyNumberFormat="1" applyAlignment="1">
      <alignment horizontal="center" vertical="center"/>
    </xf>
    <xf numFmtId="49" fontId="0" fillId="3" borderId="1" xfId="0" applyNumberFormat="1" applyFill="1" applyBorder="1" applyAlignment="1">
      <alignment horizontal="center" vertical="center"/>
    </xf>
    <xf numFmtId="49" fontId="12" fillId="4" borderId="3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12" fillId="4" borderId="3" xfId="0" applyFont="1" applyFill="1" applyBorder="1" applyAlignment="1">
      <alignment horizontal="center" vertical="center"/>
    </xf>
    <xf numFmtId="44" fontId="14" fillId="0" borderId="0" xfId="0" applyNumberFormat="1" applyFont="1" applyAlignment="1">
      <alignment vertical="center"/>
    </xf>
    <xf numFmtId="44" fontId="14" fillId="3" borderId="1" xfId="0" applyNumberFormat="1" applyFont="1" applyFill="1" applyBorder="1" applyAlignment="1">
      <alignment vertical="center"/>
    </xf>
    <xf numFmtId="49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44" fontId="14" fillId="0" borderId="1" xfId="0" applyNumberFormat="1" applyFont="1" applyBorder="1" applyAlignment="1">
      <alignment vertical="center"/>
    </xf>
    <xf numFmtId="44" fontId="12" fillId="4" borderId="4" xfId="0" applyNumberFormat="1" applyFont="1" applyFill="1" applyBorder="1" applyAlignment="1">
      <alignment vertical="center"/>
    </xf>
    <xf numFmtId="0" fontId="7" fillId="0" borderId="0" xfId="0" applyFont="1" applyAlignment="1">
      <alignment horizontal="center" vertical="center"/>
    </xf>
    <xf numFmtId="49" fontId="7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164" fontId="0" fillId="0" borderId="0" xfId="0" applyNumberFormat="1" applyAlignment="1">
      <alignment vertical="center"/>
    </xf>
    <xf numFmtId="164" fontId="7" fillId="0" borderId="0" xfId="0" applyNumberFormat="1" applyFont="1" applyAlignment="1">
      <alignment horizontal="center" vertical="center"/>
    </xf>
    <xf numFmtId="164" fontId="0" fillId="3" borderId="1" xfId="0" applyNumberFormat="1" applyFill="1" applyBorder="1" applyAlignment="1">
      <alignment vertical="center"/>
    </xf>
    <xf numFmtId="164" fontId="0" fillId="0" borderId="1" xfId="0" applyNumberFormat="1" applyBorder="1" applyAlignment="1">
      <alignment vertical="center"/>
    </xf>
    <xf numFmtId="164" fontId="12" fillId="4" borderId="3" xfId="0" applyNumberFormat="1" applyFont="1" applyFill="1" applyBorder="1" applyAlignment="1">
      <alignment vertical="center"/>
    </xf>
    <xf numFmtId="44" fontId="7" fillId="0" borderId="0" xfId="0" applyNumberFormat="1" applyFont="1" applyAlignment="1">
      <alignment horizontal="center" vertical="center" wrapText="1"/>
    </xf>
    <xf numFmtId="44" fontId="7" fillId="0" borderId="0" xfId="0" applyNumberFormat="1" applyFont="1" applyAlignment="1">
      <alignment horizontal="center" vertical="center"/>
    </xf>
    <xf numFmtId="44" fontId="8" fillId="0" borderId="0" xfId="0" applyNumberFormat="1" applyFont="1" applyAlignment="1">
      <alignment horizontal="center" vertical="center"/>
    </xf>
    <xf numFmtId="44" fontId="8" fillId="0" borderId="0" xfId="0" applyNumberFormat="1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164" fontId="8" fillId="0" borderId="0" xfId="0" applyNumberFormat="1" applyFont="1" applyAlignment="1">
      <alignment horizontal="center" vertical="center"/>
    </xf>
    <xf numFmtId="44" fontId="10" fillId="4" borderId="3" xfId="0" applyNumberFormat="1" applyFont="1" applyFill="1" applyBorder="1" applyAlignment="1">
      <alignment vertical="center"/>
    </xf>
    <xf numFmtId="49" fontId="7" fillId="0" borderId="0" xfId="0" applyNumberFormat="1" applyFont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49" fontId="0" fillId="0" borderId="0" xfId="0" applyNumberFormat="1" applyAlignment="1">
      <alignment vertical="center"/>
    </xf>
    <xf numFmtId="49" fontId="8" fillId="0" borderId="0" xfId="0" applyNumberFormat="1" applyFont="1" applyAlignment="1">
      <alignment horizontal="center" vertical="center"/>
    </xf>
    <xf numFmtId="49" fontId="12" fillId="4" borderId="3" xfId="0" applyNumberFormat="1" applyFont="1" applyFill="1" applyBorder="1" applyAlignment="1">
      <alignment vertical="center"/>
    </xf>
    <xf numFmtId="0" fontId="0" fillId="6" borderId="0" xfId="0" applyFill="1" applyAlignment="1">
      <alignment vertical="center"/>
    </xf>
    <xf numFmtId="0" fontId="0" fillId="6" borderId="1" xfId="0" applyFill="1" applyBorder="1" applyAlignment="1">
      <alignment horizontal="left" vertical="center"/>
    </xf>
    <xf numFmtId="44" fontId="0" fillId="6" borderId="1" xfId="0" applyNumberFormat="1" applyFill="1" applyBorder="1" applyAlignment="1">
      <alignment vertical="center"/>
    </xf>
    <xf numFmtId="44" fontId="11" fillId="6" borderId="1" xfId="0" applyNumberFormat="1" applyFont="1" applyFill="1" applyBorder="1" applyAlignment="1">
      <alignment vertical="center"/>
    </xf>
    <xf numFmtId="0" fontId="2" fillId="6" borderId="0" xfId="0" applyFont="1" applyFill="1" applyAlignment="1">
      <alignment horizontal="left" vertical="center"/>
    </xf>
    <xf numFmtId="0" fontId="0" fillId="6" borderId="5" xfId="0" applyFill="1" applyBorder="1" applyAlignment="1">
      <alignment horizontal="left" vertical="center"/>
    </xf>
    <xf numFmtId="44" fontId="0" fillId="6" borderId="5" xfId="0" applyNumberFormat="1" applyFill="1" applyBorder="1" applyAlignment="1">
      <alignment vertical="center"/>
    </xf>
    <xf numFmtId="44" fontId="11" fillId="6" borderId="5" xfId="0" applyNumberFormat="1" applyFont="1" applyFill="1" applyBorder="1" applyAlignment="1">
      <alignment vertical="center"/>
    </xf>
    <xf numFmtId="0" fontId="2" fillId="6" borderId="5" xfId="0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left" vertical="center"/>
    </xf>
    <xf numFmtId="49" fontId="2" fillId="6" borderId="5" xfId="0" applyNumberFormat="1" applyFont="1" applyFill="1" applyBorder="1" applyAlignment="1">
      <alignment horizontal="center" vertical="center"/>
    </xf>
    <xf numFmtId="49" fontId="2" fillId="6" borderId="5" xfId="0" applyNumberFormat="1" applyFont="1" applyFill="1" applyBorder="1" applyAlignment="1">
      <alignment horizontal="left" vertical="center"/>
    </xf>
    <xf numFmtId="0" fontId="2" fillId="6" borderId="7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left" vertical="center"/>
    </xf>
    <xf numFmtId="49" fontId="2" fillId="6" borderId="7" xfId="0" applyNumberFormat="1" applyFont="1" applyFill="1" applyBorder="1" applyAlignment="1">
      <alignment horizontal="center" vertical="center"/>
    </xf>
    <xf numFmtId="49" fontId="2" fillId="6" borderId="7" xfId="0" applyNumberFormat="1" applyFont="1" applyFill="1" applyBorder="1" applyAlignment="1">
      <alignment horizontal="left" vertical="center"/>
    </xf>
    <xf numFmtId="49" fontId="0" fillId="6" borderId="5" xfId="0" applyNumberFormat="1" applyFill="1" applyBorder="1" applyAlignment="1">
      <alignment horizontal="center" vertical="center"/>
    </xf>
    <xf numFmtId="0" fontId="0" fillId="6" borderId="5" xfId="0" applyFill="1" applyBorder="1" applyAlignment="1">
      <alignment horizontal="center" vertical="center"/>
    </xf>
    <xf numFmtId="164" fontId="0" fillId="6" borderId="5" xfId="0" applyNumberFormat="1" applyFill="1" applyBorder="1" applyAlignment="1">
      <alignment vertical="center"/>
    </xf>
    <xf numFmtId="44" fontId="14" fillId="6" borderId="5" xfId="0" applyNumberFormat="1" applyFont="1" applyFill="1" applyBorder="1" applyAlignment="1">
      <alignment vertical="center"/>
    </xf>
    <xf numFmtId="44" fontId="0" fillId="6" borderId="0" xfId="0" applyNumberFormat="1" applyFill="1" applyAlignment="1">
      <alignment vertical="center"/>
    </xf>
    <xf numFmtId="44" fontId="10" fillId="4" borderId="4" xfId="0" applyNumberFormat="1" applyFont="1" applyFill="1" applyBorder="1" applyAlignment="1">
      <alignment vertical="center"/>
    </xf>
    <xf numFmtId="44" fontId="2" fillId="3" borderId="1" xfId="0" applyNumberFormat="1" applyFont="1" applyFill="1" applyBorder="1" applyAlignment="1">
      <alignment horizontal="left" vertical="center"/>
    </xf>
    <xf numFmtId="49" fontId="0" fillId="3" borderId="8" xfId="0" applyNumberFormat="1" applyFill="1" applyBorder="1" applyAlignment="1">
      <alignment vertical="center"/>
    </xf>
    <xf numFmtId="49" fontId="0" fillId="0" borderId="8" xfId="0" applyNumberFormat="1" applyBorder="1" applyAlignment="1">
      <alignment vertical="center"/>
    </xf>
    <xf numFmtId="49" fontId="0" fillId="6" borderId="9" xfId="0" applyNumberFormat="1" applyFill="1" applyBorder="1" applyAlignment="1">
      <alignment vertical="center"/>
    </xf>
    <xf numFmtId="49" fontId="12" fillId="0" borderId="0" xfId="0" applyNumberFormat="1" applyFont="1" applyAlignment="1">
      <alignment vertical="center"/>
    </xf>
    <xf numFmtId="44" fontId="0" fillId="3" borderId="10" xfId="0" applyNumberFormat="1" applyFill="1" applyBorder="1" applyAlignment="1">
      <alignment vertical="center"/>
    </xf>
    <xf numFmtId="44" fontId="0" fillId="0" borderId="10" xfId="0" applyNumberFormat="1" applyBorder="1" applyAlignment="1">
      <alignment vertical="center"/>
    </xf>
    <xf numFmtId="44" fontId="0" fillId="6" borderId="11" xfId="0" applyNumberFormat="1" applyFill="1" applyBorder="1" applyAlignment="1">
      <alignment vertical="center"/>
    </xf>
    <xf numFmtId="164" fontId="12" fillId="0" borderId="0" xfId="0" applyNumberFormat="1" applyFont="1" applyAlignment="1">
      <alignment vertical="center"/>
    </xf>
    <xf numFmtId="164" fontId="0" fillId="3" borderId="10" xfId="0" applyNumberFormat="1" applyFill="1" applyBorder="1" applyAlignment="1">
      <alignment vertical="center"/>
    </xf>
    <xf numFmtId="164" fontId="0" fillId="0" borderId="10" xfId="0" applyNumberFormat="1" applyBorder="1" applyAlignment="1">
      <alignment vertical="center"/>
    </xf>
    <xf numFmtId="164" fontId="0" fillId="6" borderId="11" xfId="0" applyNumberFormat="1" applyFill="1" applyBorder="1" applyAlignment="1">
      <alignment vertical="center"/>
    </xf>
    <xf numFmtId="164" fontId="0" fillId="7" borderId="10" xfId="0" applyNumberFormat="1" applyFill="1" applyBorder="1" applyAlignment="1">
      <alignment vertical="center"/>
    </xf>
    <xf numFmtId="49" fontId="0" fillId="7" borderId="8" xfId="0" applyNumberFormat="1" applyFill="1" applyBorder="1" applyAlignment="1">
      <alignment vertical="center"/>
    </xf>
    <xf numFmtId="0" fontId="0" fillId="3" borderId="5" xfId="0" applyFill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0" fillId="3" borderId="5" xfId="0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9" fontId="0" fillId="3" borderId="5" xfId="0" applyNumberFormat="1" applyFill="1" applyBorder="1" applyAlignment="1">
      <alignment horizontal="center" vertical="center"/>
    </xf>
    <xf numFmtId="49" fontId="0" fillId="3" borderId="9" xfId="0" applyNumberFormat="1" applyFill="1" applyBorder="1" applyAlignment="1">
      <alignment vertical="center"/>
    </xf>
    <xf numFmtId="0" fontId="0" fillId="0" borderId="13" xfId="0" applyBorder="1" applyAlignment="1">
      <alignment vertical="center"/>
    </xf>
    <xf numFmtId="164" fontId="0" fillId="3" borderId="11" xfId="0" applyNumberFormat="1" applyFill="1" applyBorder="1" applyAlignment="1">
      <alignment vertical="center"/>
    </xf>
    <xf numFmtId="0" fontId="0" fillId="0" borderId="12" xfId="0" applyBorder="1" applyAlignment="1">
      <alignment vertical="center"/>
    </xf>
    <xf numFmtId="44" fontId="14" fillId="3" borderId="5" xfId="0" applyNumberFormat="1" applyFont="1" applyFill="1" applyBorder="1" applyAlignment="1">
      <alignment vertical="center"/>
    </xf>
    <xf numFmtId="0" fontId="0" fillId="0" borderId="6" xfId="0" applyBorder="1" applyAlignment="1">
      <alignment vertical="center"/>
    </xf>
    <xf numFmtId="44" fontId="0" fillId="3" borderId="5" xfId="0" applyNumberFormat="1" applyFill="1" applyBorder="1" applyAlignment="1">
      <alignment vertical="center"/>
    </xf>
    <xf numFmtId="44" fontId="0" fillId="3" borderId="11" xfId="0" applyNumberFormat="1" applyFill="1" applyBorder="1" applyAlignment="1">
      <alignment vertical="center"/>
    </xf>
    <xf numFmtId="164" fontId="0" fillId="3" borderId="5" xfId="0" applyNumberFormat="1" applyFill="1" applyBorder="1" applyAlignment="1">
      <alignment vertical="center"/>
    </xf>
  </cellXfs>
  <cellStyles count="10">
    <cellStyle name="Dziesiętny 2" xfId="7" xr:uid="{00000000-0005-0000-0000-000001000000}"/>
    <cellStyle name="DziesiĿtny" xfId="1" xr:uid="{00000000-0005-0000-0000-000002000000}"/>
    <cellStyle name="DziesiĿtny 2" xfId="8" xr:uid="{00000000-0005-0000-0000-000003000000}"/>
    <cellStyle name="Excel Built-in Comma" xfId="3" xr:uid="{00000000-0005-0000-0000-000004000000}"/>
    <cellStyle name="Excel Built-in Hyperlink" xfId="9" xr:uid="{00000000-0005-0000-0000-000005000000}"/>
    <cellStyle name="Excel Built-in Normal" xfId="6" xr:uid="{00000000-0005-0000-0000-000006000000}"/>
    <cellStyle name="Normalny" xfId="0" builtinId="0"/>
    <cellStyle name="Normalny 2" xfId="2" xr:uid="{00000000-0005-0000-0000-000008000000}"/>
    <cellStyle name="Normalny 2 2" xfId="5" xr:uid="{00000000-0005-0000-0000-000009000000}"/>
    <cellStyle name="Normalny 3" xfId="4" xr:uid="{00000000-0005-0000-0000-00000A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J30"/>
  <sheetViews>
    <sheetView showGridLines="0" zoomScale="75" zoomScaleNormal="75" workbookViewId="0">
      <pane ySplit="3" topLeftCell="A4" activePane="bottomLeft" state="frozen"/>
      <selection pane="bottomLeft" activeCell="B2" sqref="B2"/>
    </sheetView>
  </sheetViews>
  <sheetFormatPr defaultColWidth="9.109375" defaultRowHeight="13.2"/>
  <cols>
    <col min="1" max="1" width="2.77734375" style="1" customWidth="1"/>
    <col min="2" max="2" width="10.77734375" style="6" customWidth="1"/>
    <col min="3" max="3" width="64.109375" style="1" bestFit="1" customWidth="1"/>
    <col min="4" max="4" width="25.77734375" style="1" customWidth="1"/>
    <col min="5" max="5" width="10.77734375" style="12" customWidth="1"/>
    <col min="6" max="6" width="10.77734375" style="6" customWidth="1"/>
    <col min="7" max="7" width="20.77734375" style="1" customWidth="1"/>
    <col min="8" max="9" width="20.77734375" style="8" customWidth="1"/>
    <col min="10" max="10" width="60.77734375" style="1" customWidth="1"/>
    <col min="11" max="12" width="2.77734375" style="1" customWidth="1"/>
    <col min="13" max="16384" width="9.109375" style="1"/>
  </cols>
  <sheetData>
    <row r="1" spans="2:10" ht="6" customHeight="1"/>
    <row r="2" spans="2:10" s="5" customFormat="1" ht="30" customHeight="1">
      <c r="B2" s="2" t="s">
        <v>2</v>
      </c>
      <c r="C2" s="2" t="s">
        <v>0</v>
      </c>
      <c r="D2" s="2" t="s">
        <v>16</v>
      </c>
      <c r="E2" s="13" t="s">
        <v>17</v>
      </c>
      <c r="F2" s="11" t="s">
        <v>18</v>
      </c>
      <c r="G2" s="2" t="s">
        <v>19</v>
      </c>
      <c r="H2" s="9" t="s">
        <v>4</v>
      </c>
      <c r="I2" s="9" t="s">
        <v>5</v>
      </c>
      <c r="J2" s="2" t="s">
        <v>42</v>
      </c>
    </row>
    <row r="3" spans="2:10" ht="6" customHeight="1">
      <c r="J3" s="4"/>
    </row>
    <row r="4" spans="2:10" ht="18" customHeight="1">
      <c r="B4" s="7">
        <v>1</v>
      </c>
      <c r="C4" s="3" t="s">
        <v>7</v>
      </c>
      <c r="D4" s="3" t="s">
        <v>32</v>
      </c>
      <c r="E4" s="14" t="s">
        <v>24</v>
      </c>
      <c r="F4" s="7" t="s">
        <v>20</v>
      </c>
      <c r="G4" s="3" t="s">
        <v>31</v>
      </c>
      <c r="H4" s="10" t="s">
        <v>14</v>
      </c>
      <c r="I4" s="10" t="s">
        <v>15</v>
      </c>
      <c r="J4" s="3"/>
    </row>
    <row r="5" spans="2:10" ht="6" customHeight="1">
      <c r="B5" s="15"/>
      <c r="C5" s="16"/>
      <c r="D5" s="16"/>
      <c r="E5" s="17"/>
      <c r="F5" s="15"/>
      <c r="G5" s="16"/>
      <c r="H5" s="18"/>
      <c r="I5" s="18"/>
      <c r="J5" s="16"/>
    </row>
    <row r="6" spans="2:10" ht="18" customHeight="1">
      <c r="B6" s="7">
        <v>2</v>
      </c>
      <c r="C6" s="3" t="s">
        <v>3</v>
      </c>
      <c r="D6" s="3" t="s">
        <v>22</v>
      </c>
      <c r="E6" s="14">
        <v>1</v>
      </c>
      <c r="F6" s="7" t="s">
        <v>20</v>
      </c>
      <c r="G6" s="3" t="s">
        <v>31</v>
      </c>
      <c r="H6" s="10" t="s">
        <v>10</v>
      </c>
      <c r="I6" s="10" t="s">
        <v>11</v>
      </c>
      <c r="J6" s="3"/>
    </row>
    <row r="7" spans="2:10" ht="18" customHeight="1">
      <c r="B7" s="7"/>
      <c r="C7" s="3" t="s">
        <v>3</v>
      </c>
      <c r="D7" s="3" t="s">
        <v>76</v>
      </c>
      <c r="E7" s="14" t="s">
        <v>77</v>
      </c>
      <c r="F7" s="7" t="s">
        <v>20</v>
      </c>
      <c r="G7" s="3" t="s">
        <v>31</v>
      </c>
      <c r="H7" s="10"/>
      <c r="I7" s="10"/>
      <c r="J7" s="3" t="s">
        <v>81</v>
      </c>
    </row>
    <row r="8" spans="2:10" ht="6" customHeight="1">
      <c r="B8" s="15"/>
      <c r="C8" s="16"/>
      <c r="D8" s="16"/>
      <c r="E8" s="17"/>
      <c r="F8" s="15"/>
      <c r="G8" s="16"/>
      <c r="H8" s="18"/>
      <c r="I8" s="18"/>
      <c r="J8" s="16"/>
    </row>
    <row r="9" spans="2:10" ht="18" customHeight="1">
      <c r="B9" s="7">
        <v>3</v>
      </c>
      <c r="C9" s="3" t="s">
        <v>6</v>
      </c>
      <c r="D9" s="3" t="s">
        <v>38</v>
      </c>
      <c r="E9" s="14" t="s">
        <v>23</v>
      </c>
      <c r="F9" s="7" t="s">
        <v>20</v>
      </c>
      <c r="G9" s="3" t="s">
        <v>31</v>
      </c>
      <c r="H9" s="10" t="s">
        <v>12</v>
      </c>
      <c r="I9" s="10" t="s">
        <v>13</v>
      </c>
      <c r="J9" s="3"/>
    </row>
    <row r="10" spans="2:10" ht="18" customHeight="1">
      <c r="B10" s="7"/>
      <c r="C10" s="3" t="s">
        <v>6</v>
      </c>
      <c r="D10" s="3" t="s">
        <v>38</v>
      </c>
      <c r="E10" s="14" t="s">
        <v>30</v>
      </c>
      <c r="F10" s="7" t="s">
        <v>20</v>
      </c>
      <c r="G10" s="3" t="s">
        <v>31</v>
      </c>
      <c r="H10" s="10"/>
      <c r="I10" s="10"/>
      <c r="J10" s="3"/>
    </row>
    <row r="11" spans="2:10" ht="18" customHeight="1">
      <c r="B11" s="7"/>
      <c r="C11" s="3" t="s">
        <v>6</v>
      </c>
      <c r="D11" s="3" t="s">
        <v>88</v>
      </c>
      <c r="E11" s="14" t="s">
        <v>35</v>
      </c>
      <c r="F11" s="7" t="s">
        <v>20</v>
      </c>
      <c r="G11" s="3" t="s">
        <v>31</v>
      </c>
      <c r="H11" s="10"/>
      <c r="I11" s="10"/>
      <c r="J11" s="3"/>
    </row>
    <row r="12" spans="2:10" ht="18" customHeight="1">
      <c r="B12" s="7"/>
      <c r="C12" s="3" t="s">
        <v>6</v>
      </c>
      <c r="D12" s="3" t="s">
        <v>88</v>
      </c>
      <c r="E12" s="14" t="s">
        <v>86</v>
      </c>
      <c r="F12" s="7" t="s">
        <v>20</v>
      </c>
      <c r="G12" s="3" t="s">
        <v>31</v>
      </c>
      <c r="H12" s="10"/>
      <c r="I12" s="10"/>
      <c r="J12" s="3"/>
    </row>
    <row r="13" spans="2:10" ht="18" customHeight="1">
      <c r="B13" s="7"/>
      <c r="C13" s="3" t="s">
        <v>6</v>
      </c>
      <c r="D13" s="3" t="s">
        <v>88</v>
      </c>
      <c r="E13" s="14" t="s">
        <v>87</v>
      </c>
      <c r="F13" s="7" t="s">
        <v>20</v>
      </c>
      <c r="G13" s="3" t="s">
        <v>31</v>
      </c>
      <c r="H13" s="10"/>
      <c r="I13" s="10"/>
      <c r="J13" s="3"/>
    </row>
    <row r="14" spans="2:10" ht="18" customHeight="1">
      <c r="B14" s="7"/>
      <c r="C14" s="3" t="s">
        <v>6</v>
      </c>
      <c r="D14" s="3" t="s">
        <v>88</v>
      </c>
      <c r="E14" s="14" t="s">
        <v>28</v>
      </c>
      <c r="F14" s="7" t="s">
        <v>20</v>
      </c>
      <c r="G14" s="3" t="s">
        <v>31</v>
      </c>
      <c r="H14" s="10"/>
      <c r="I14" s="10"/>
      <c r="J14" s="3"/>
    </row>
    <row r="15" spans="2:10" ht="18" customHeight="1">
      <c r="B15" s="7"/>
      <c r="C15" s="3" t="s">
        <v>6</v>
      </c>
      <c r="D15" s="3" t="s">
        <v>88</v>
      </c>
      <c r="E15" s="14" t="s">
        <v>27</v>
      </c>
      <c r="F15" s="7" t="s">
        <v>20</v>
      </c>
      <c r="G15" s="3" t="s">
        <v>31</v>
      </c>
      <c r="H15" s="10"/>
      <c r="I15" s="10"/>
      <c r="J15" s="3"/>
    </row>
    <row r="16" spans="2:10" ht="18" customHeight="1">
      <c r="B16" s="7"/>
      <c r="C16" s="3" t="s">
        <v>6</v>
      </c>
      <c r="D16" s="3" t="s">
        <v>88</v>
      </c>
      <c r="E16" s="14" t="s">
        <v>33</v>
      </c>
      <c r="F16" s="7" t="s">
        <v>20</v>
      </c>
      <c r="G16" s="3" t="s">
        <v>31</v>
      </c>
      <c r="H16" s="10"/>
      <c r="I16" s="10"/>
      <c r="J16" s="3"/>
    </row>
    <row r="17" spans="2:10" ht="18" customHeight="1">
      <c r="B17" s="7"/>
      <c r="C17" s="3" t="s">
        <v>6</v>
      </c>
      <c r="D17" s="3" t="s">
        <v>88</v>
      </c>
      <c r="E17" s="14" t="s">
        <v>26</v>
      </c>
      <c r="F17" s="7" t="s">
        <v>20</v>
      </c>
      <c r="G17" s="3" t="s">
        <v>31</v>
      </c>
      <c r="H17" s="10"/>
      <c r="I17" s="10"/>
      <c r="J17" s="3"/>
    </row>
    <row r="18" spans="2:10" ht="18" customHeight="1">
      <c r="B18" s="7"/>
      <c r="C18" s="3" t="s">
        <v>6</v>
      </c>
      <c r="D18" s="3" t="s">
        <v>89</v>
      </c>
      <c r="E18" s="14" t="s">
        <v>29</v>
      </c>
      <c r="F18" s="7" t="s">
        <v>20</v>
      </c>
      <c r="G18" s="3" t="s">
        <v>31</v>
      </c>
      <c r="H18" s="10"/>
      <c r="I18" s="10"/>
      <c r="J18" s="3"/>
    </row>
    <row r="19" spans="2:10" ht="6" customHeight="1">
      <c r="B19" s="15"/>
      <c r="C19" s="16"/>
      <c r="D19" s="16"/>
      <c r="E19" s="17"/>
      <c r="F19" s="15"/>
      <c r="G19" s="16"/>
      <c r="H19" s="18"/>
      <c r="I19" s="18"/>
      <c r="J19" s="16"/>
    </row>
    <row r="20" spans="2:10" ht="18" customHeight="1">
      <c r="B20" s="7">
        <v>4</v>
      </c>
      <c r="C20" s="3" t="s">
        <v>1</v>
      </c>
      <c r="D20" s="3" t="s">
        <v>21</v>
      </c>
      <c r="E20" s="14">
        <v>28</v>
      </c>
      <c r="F20" s="7" t="s">
        <v>20</v>
      </c>
      <c r="G20" s="3" t="s">
        <v>31</v>
      </c>
      <c r="H20" s="10" t="s">
        <v>8</v>
      </c>
      <c r="I20" s="10" t="s">
        <v>9</v>
      </c>
      <c r="J20" s="3"/>
    </row>
    <row r="21" spans="2:10" ht="18" customHeight="1">
      <c r="B21" s="7"/>
      <c r="C21" s="3" t="s">
        <v>1</v>
      </c>
      <c r="D21" s="3" t="s">
        <v>41</v>
      </c>
      <c r="E21" s="14" t="s">
        <v>43</v>
      </c>
      <c r="F21" s="7" t="s">
        <v>20</v>
      </c>
      <c r="G21" s="3" t="s">
        <v>31</v>
      </c>
      <c r="H21" s="10"/>
      <c r="I21" s="10"/>
      <c r="J21" s="3" t="s">
        <v>107</v>
      </c>
    </row>
    <row r="22" spans="2:10" ht="18" customHeight="1">
      <c r="B22" s="7"/>
      <c r="C22" s="3" t="s">
        <v>1</v>
      </c>
      <c r="D22" s="3" t="s">
        <v>39</v>
      </c>
      <c r="E22" s="14" t="s">
        <v>36</v>
      </c>
      <c r="F22" s="7" t="s">
        <v>20</v>
      </c>
      <c r="G22" s="3" t="s">
        <v>31</v>
      </c>
      <c r="H22" s="10"/>
      <c r="I22" s="10"/>
      <c r="J22" s="3" t="s">
        <v>108</v>
      </c>
    </row>
    <row r="23" spans="2:10" ht="18" customHeight="1">
      <c r="B23" s="7"/>
      <c r="C23" s="3" t="s">
        <v>1</v>
      </c>
      <c r="D23" s="3" t="s">
        <v>105</v>
      </c>
      <c r="E23" s="14" t="s">
        <v>43</v>
      </c>
      <c r="F23" s="7" t="s">
        <v>20</v>
      </c>
      <c r="G23" s="3" t="s">
        <v>31</v>
      </c>
      <c r="H23" s="10"/>
      <c r="I23" s="10"/>
      <c r="J23" s="3" t="s">
        <v>115</v>
      </c>
    </row>
    <row r="24" spans="2:10" ht="18" customHeight="1">
      <c r="B24" s="7"/>
      <c r="C24" s="3" t="s">
        <v>1</v>
      </c>
      <c r="D24" s="3" t="s">
        <v>116</v>
      </c>
      <c r="E24" s="14" t="s">
        <v>33</v>
      </c>
      <c r="F24" s="7" t="s">
        <v>20</v>
      </c>
      <c r="G24" s="3" t="s">
        <v>31</v>
      </c>
      <c r="H24" s="10"/>
      <c r="I24" s="10"/>
      <c r="J24" s="3" t="s">
        <v>117</v>
      </c>
    </row>
    <row r="25" spans="2:10" ht="18" customHeight="1">
      <c r="B25" s="7"/>
      <c r="C25" s="3" t="s">
        <v>1</v>
      </c>
      <c r="D25" s="3" t="s">
        <v>118</v>
      </c>
      <c r="E25" s="14" t="s">
        <v>25</v>
      </c>
      <c r="F25" s="7" t="s">
        <v>20</v>
      </c>
      <c r="G25" s="3" t="s">
        <v>31</v>
      </c>
      <c r="H25" s="10"/>
      <c r="I25" s="10"/>
      <c r="J25" s="3" t="s">
        <v>119</v>
      </c>
    </row>
    <row r="26" spans="2:10" ht="18" customHeight="1">
      <c r="B26" s="7"/>
      <c r="C26" s="3" t="s">
        <v>1</v>
      </c>
      <c r="D26" s="3" t="s">
        <v>122</v>
      </c>
      <c r="E26" s="14" t="s">
        <v>123</v>
      </c>
      <c r="F26" s="7" t="s">
        <v>20</v>
      </c>
      <c r="G26" s="3" t="s">
        <v>31</v>
      </c>
      <c r="H26" s="10"/>
      <c r="I26" s="10"/>
      <c r="J26" s="3" t="s">
        <v>124</v>
      </c>
    </row>
    <row r="27" spans="2:10" ht="18" customHeight="1">
      <c r="B27" s="7"/>
      <c r="C27" s="3" t="s">
        <v>1</v>
      </c>
      <c r="D27" s="3" t="s">
        <v>40</v>
      </c>
      <c r="E27" s="14" t="s">
        <v>37</v>
      </c>
      <c r="F27" s="7" t="s">
        <v>20</v>
      </c>
      <c r="G27" s="3" t="s">
        <v>31</v>
      </c>
      <c r="H27" s="10"/>
      <c r="I27" s="10"/>
      <c r="J27" s="3" t="s">
        <v>109</v>
      </c>
    </row>
    <row r="28" spans="2:10" ht="18" customHeight="1">
      <c r="B28" s="7"/>
      <c r="C28" s="3" t="s">
        <v>1</v>
      </c>
      <c r="D28" s="3" t="s">
        <v>120</v>
      </c>
      <c r="E28" s="14" t="s">
        <v>25</v>
      </c>
      <c r="F28" s="7" t="s">
        <v>20</v>
      </c>
      <c r="G28" s="3" t="s">
        <v>31</v>
      </c>
      <c r="H28" s="10"/>
      <c r="I28" s="10"/>
      <c r="J28" s="3" t="s">
        <v>121</v>
      </c>
    </row>
    <row r="29" spans="2:10" s="71" customFormat="1" ht="6" customHeight="1">
      <c r="B29" s="75"/>
      <c r="C29" s="76"/>
      <c r="D29" s="76"/>
      <c r="E29" s="77"/>
      <c r="F29" s="75"/>
      <c r="G29" s="76"/>
      <c r="H29" s="78"/>
      <c r="I29" s="78"/>
      <c r="J29" s="76"/>
    </row>
    <row r="30" spans="2:10" s="71" customFormat="1" ht="6" customHeight="1">
      <c r="B30" s="79"/>
      <c r="C30" s="80"/>
      <c r="D30" s="80"/>
      <c r="E30" s="81"/>
      <c r="F30" s="79"/>
      <c r="G30" s="80"/>
      <c r="H30" s="82"/>
      <c r="I30" s="82"/>
      <c r="J30" s="80"/>
    </row>
  </sheetData>
  <phoneticPr fontId="9" type="noConversion"/>
  <printOptions horizontalCentered="1"/>
  <pageMargins left="0.23622047244094491" right="0.23622047244094491" top="0.74803149606299213" bottom="0.74803149606299213" header="0.31496062992125984" footer="0.31496062992125984"/>
  <pageSetup paperSize="8" scale="83" fitToHeight="4" orientation="landscape" r:id="rId1"/>
  <headerFoot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BFC0D5-6E63-466C-8ADC-FB49F7587660}">
  <sheetPr>
    <pageSetUpPr fitToPage="1"/>
  </sheetPr>
  <dimension ref="B1:T53"/>
  <sheetViews>
    <sheetView showGridLines="0" topLeftCell="G1" zoomScale="75" zoomScaleNormal="75" workbookViewId="0">
      <pane ySplit="5" topLeftCell="A6" activePane="bottomLeft" state="frozen"/>
      <selection pane="bottomLeft" activeCell="Q9" sqref="Q9"/>
    </sheetView>
  </sheetViews>
  <sheetFormatPr defaultRowHeight="13.2"/>
  <cols>
    <col min="1" max="1" width="2.77734375" style="22" customWidth="1"/>
    <col min="2" max="2" width="76.33203125" style="19" bestFit="1" customWidth="1"/>
    <col min="3" max="3" width="25.77734375" style="19" customWidth="1"/>
    <col min="4" max="4" width="10.77734375" style="35" customWidth="1"/>
    <col min="5" max="5" width="10.77734375" style="38" customWidth="1"/>
    <col min="6" max="6" width="20.77734375" style="19" customWidth="1"/>
    <col min="7" max="7" width="67.33203125" style="19" bestFit="1" customWidth="1"/>
    <col min="8" max="8" width="22.21875" style="38" bestFit="1" customWidth="1"/>
    <col min="9" max="9" width="25.77734375" style="35" customWidth="1"/>
    <col min="10" max="10" width="20.77734375" style="50" customWidth="1"/>
    <col min="11" max="11" width="20.77734375" style="64" customWidth="1"/>
    <col min="12" max="12" width="2.77734375" style="64" hidden="1" customWidth="1"/>
    <col min="13" max="13" width="20.77734375" style="50" hidden="1" customWidth="1"/>
    <col min="14" max="14" width="20.77734375" style="64" hidden="1" customWidth="1"/>
    <col min="15" max="15" width="2.77734375" style="64" hidden="1" customWidth="1"/>
    <col min="16" max="18" width="25.77734375" style="20" customWidth="1"/>
    <col min="19" max="19" width="28.77734375" style="41" customWidth="1"/>
    <col min="20" max="20" width="25.77734375" style="41" customWidth="1"/>
    <col min="21" max="22" width="2.77734375" style="22" customWidth="1"/>
    <col min="23" max="16384" width="8.88671875" style="22"/>
  </cols>
  <sheetData>
    <row r="1" spans="2:20" ht="6" customHeight="1"/>
    <row r="2" spans="2:20" ht="30" customHeight="1">
      <c r="B2" s="2" t="s">
        <v>44</v>
      </c>
      <c r="C2" s="2" t="s">
        <v>16</v>
      </c>
      <c r="D2" s="2" t="s">
        <v>61</v>
      </c>
      <c r="E2" s="11" t="s">
        <v>62</v>
      </c>
      <c r="F2" s="2" t="s">
        <v>19</v>
      </c>
      <c r="G2" s="2" t="s">
        <v>78</v>
      </c>
      <c r="H2" s="11" t="s">
        <v>65</v>
      </c>
      <c r="I2" s="13" t="s">
        <v>66</v>
      </c>
      <c r="J2" s="11" t="s">
        <v>67</v>
      </c>
      <c r="K2" s="13" t="s">
        <v>70</v>
      </c>
      <c r="L2" s="62"/>
      <c r="M2" s="11" t="s">
        <v>129</v>
      </c>
      <c r="N2" s="11" t="s">
        <v>130</v>
      </c>
      <c r="O2" s="62"/>
      <c r="P2" s="11" t="s">
        <v>71</v>
      </c>
      <c r="Q2" s="11" t="s">
        <v>72</v>
      </c>
      <c r="R2" s="11" t="s">
        <v>73</v>
      </c>
      <c r="S2" s="11" t="s">
        <v>68</v>
      </c>
      <c r="T2" s="11" t="s">
        <v>69</v>
      </c>
    </row>
    <row r="3" spans="2:20" ht="6" customHeight="1">
      <c r="B3" s="47"/>
      <c r="C3" s="47"/>
      <c r="D3" s="48"/>
      <c r="E3" s="49"/>
      <c r="F3" s="47"/>
      <c r="G3" s="47"/>
      <c r="H3" s="49"/>
      <c r="I3" s="62"/>
      <c r="J3" s="51"/>
      <c r="K3" s="48"/>
      <c r="L3" s="48"/>
      <c r="M3" s="51"/>
      <c r="N3" s="48"/>
      <c r="O3" s="48"/>
      <c r="P3" s="55"/>
      <c r="Q3" s="55"/>
      <c r="R3" s="56"/>
      <c r="S3" s="56"/>
      <c r="T3" s="56"/>
    </row>
    <row r="4" spans="2:20" s="20" customFormat="1" ht="18" customHeight="1">
      <c r="B4" s="57"/>
      <c r="C4" s="57"/>
      <c r="D4" s="57"/>
      <c r="E4" s="58"/>
      <c r="F4" s="57"/>
      <c r="G4" s="57"/>
      <c r="H4" s="59"/>
      <c r="I4" s="63"/>
      <c r="J4" s="60"/>
      <c r="K4" s="65"/>
      <c r="L4" s="65"/>
      <c r="M4" s="60"/>
      <c r="N4" s="65"/>
      <c r="O4" s="65"/>
      <c r="P4" s="58">
        <v>5915</v>
      </c>
      <c r="Q4" s="58">
        <v>7393.75</v>
      </c>
      <c r="R4" s="57">
        <v>2250</v>
      </c>
      <c r="S4" s="57"/>
      <c r="T4" s="57"/>
    </row>
    <row r="5" spans="2:20" ht="6" customHeight="1"/>
    <row r="6" spans="2:20" ht="18" customHeight="1">
      <c r="B6" s="3" t="s">
        <v>7</v>
      </c>
      <c r="C6" s="3" t="s">
        <v>32</v>
      </c>
      <c r="D6" s="14" t="s">
        <v>24</v>
      </c>
      <c r="E6" s="7" t="s">
        <v>20</v>
      </c>
      <c r="F6" s="3" t="s">
        <v>31</v>
      </c>
      <c r="G6" s="3" t="s">
        <v>79</v>
      </c>
      <c r="H6" s="39" t="s">
        <v>75</v>
      </c>
      <c r="I6" s="36">
        <v>3</v>
      </c>
      <c r="J6" s="52">
        <v>1496.3</v>
      </c>
      <c r="K6" s="90" t="s">
        <v>74</v>
      </c>
      <c r="M6" s="98">
        <v>1496.3</v>
      </c>
      <c r="N6" s="90" t="s">
        <v>74</v>
      </c>
      <c r="P6" s="94">
        <f>IF(T6&gt;0,0,IF(K6="standardowy",J6*$P$4,0))</f>
        <v>8850614.5</v>
      </c>
      <c r="Q6" s="26">
        <f>IF(T6&gt;0,0,IF(K6="zabytkowy",J6*$Q$4,0))</f>
        <v>0</v>
      </c>
      <c r="R6" s="26">
        <f>IF(T6&gt;0,0,IF(K6="inny",J6*$R$4,0))</f>
        <v>0</v>
      </c>
      <c r="S6" s="42">
        <f>SUM(P6:R6)</f>
        <v>8850614.5</v>
      </c>
      <c r="T6" s="42">
        <v>0</v>
      </c>
    </row>
    <row r="7" spans="2:20" ht="6" customHeight="1">
      <c r="B7" s="31"/>
      <c r="C7" s="31"/>
      <c r="D7" s="43"/>
      <c r="E7" s="44"/>
      <c r="F7" s="31"/>
      <c r="G7" s="31"/>
      <c r="H7" s="44"/>
      <c r="I7" s="43"/>
      <c r="J7" s="53"/>
      <c r="K7" s="91"/>
      <c r="M7" s="99"/>
      <c r="N7" s="91"/>
      <c r="P7" s="95"/>
      <c r="Q7" s="32"/>
      <c r="R7" s="32"/>
      <c r="S7" s="45"/>
      <c r="T7" s="45"/>
    </row>
    <row r="8" spans="2:20" ht="18" customHeight="1">
      <c r="B8" s="3" t="s">
        <v>3</v>
      </c>
      <c r="C8" s="3" t="s">
        <v>22</v>
      </c>
      <c r="D8" s="14">
        <v>1</v>
      </c>
      <c r="E8" s="7" t="s">
        <v>20</v>
      </c>
      <c r="F8" s="3" t="s">
        <v>31</v>
      </c>
      <c r="G8" s="3" t="s">
        <v>80</v>
      </c>
      <c r="H8" s="39">
        <v>1925</v>
      </c>
      <c r="I8" s="36" t="s">
        <v>82</v>
      </c>
      <c r="J8" s="52">
        <v>3042</v>
      </c>
      <c r="K8" s="90" t="s">
        <v>84</v>
      </c>
      <c r="M8" s="98">
        <v>3042</v>
      </c>
      <c r="N8" s="90" t="s">
        <v>131</v>
      </c>
      <c r="P8" s="94">
        <f t="shared" ref="P8:P28" si="0">IF(T8&gt;0,0,IF(K8="standardowy",J8*$P$4,0))</f>
        <v>0</v>
      </c>
      <c r="Q8" s="26">
        <f t="shared" ref="Q8:Q28" si="1">IF(T8&gt;0,0,IF(K8="zabytkowy",J8*$Q$4,0))</f>
        <v>0</v>
      </c>
      <c r="R8" s="26">
        <f t="shared" ref="R8:R28" si="2">IF(T8&gt;0,0,IF(K8="inny",J8*$R$4,0))</f>
        <v>0</v>
      </c>
      <c r="S8" s="42">
        <f t="shared" ref="S8:S28" si="3">SUM(P8:R8)</f>
        <v>0</v>
      </c>
      <c r="T8" s="42">
        <v>13953712.640000001</v>
      </c>
    </row>
    <row r="9" spans="2:20" ht="18" customHeight="1">
      <c r="B9" s="3" t="s">
        <v>3</v>
      </c>
      <c r="C9" s="25" t="s">
        <v>76</v>
      </c>
      <c r="D9" s="36" t="s">
        <v>77</v>
      </c>
      <c r="E9" s="39" t="s">
        <v>20</v>
      </c>
      <c r="F9" s="25" t="s">
        <v>31</v>
      </c>
      <c r="G9" s="25" t="s">
        <v>81</v>
      </c>
      <c r="H9" s="39">
        <v>1935</v>
      </c>
      <c r="I9" s="36" t="s">
        <v>83</v>
      </c>
      <c r="J9" s="52">
        <v>1181.0899999999999</v>
      </c>
      <c r="K9" s="90" t="s">
        <v>84</v>
      </c>
      <c r="M9" s="101">
        <v>1402</v>
      </c>
      <c r="N9" s="102" t="s">
        <v>74</v>
      </c>
      <c r="P9" s="94">
        <f t="shared" si="0"/>
        <v>0</v>
      </c>
      <c r="Q9" s="26">
        <f>J9*Q4</f>
        <v>8732684.1875</v>
      </c>
      <c r="R9" s="26">
        <f t="shared" si="2"/>
        <v>0</v>
      </c>
      <c r="S9" s="42">
        <f t="shared" si="3"/>
        <v>8732684.1875</v>
      </c>
      <c r="T9" s="42">
        <v>0</v>
      </c>
    </row>
    <row r="10" spans="2:20" ht="6" customHeight="1">
      <c r="B10" s="31"/>
      <c r="C10" s="31"/>
      <c r="D10" s="43"/>
      <c r="E10" s="44"/>
      <c r="F10" s="31"/>
      <c r="G10" s="31"/>
      <c r="H10" s="44"/>
      <c r="I10" s="43"/>
      <c r="J10" s="53"/>
      <c r="K10" s="91"/>
      <c r="M10" s="99"/>
      <c r="N10" s="91"/>
      <c r="P10" s="95"/>
      <c r="Q10" s="32"/>
      <c r="R10" s="32"/>
      <c r="S10" s="45"/>
      <c r="T10" s="45"/>
    </row>
    <row r="11" spans="2:20" ht="18" customHeight="1">
      <c r="B11" s="3" t="s">
        <v>6</v>
      </c>
      <c r="C11" s="3" t="s">
        <v>38</v>
      </c>
      <c r="D11" s="14" t="s">
        <v>23</v>
      </c>
      <c r="E11" s="7" t="s">
        <v>20</v>
      </c>
      <c r="F11" s="3" t="s">
        <v>31</v>
      </c>
      <c r="G11" s="25"/>
      <c r="H11" s="39" t="s">
        <v>99</v>
      </c>
      <c r="I11" s="36" t="s">
        <v>34</v>
      </c>
      <c r="J11" s="52">
        <v>1063.77</v>
      </c>
      <c r="K11" s="90" t="s">
        <v>84</v>
      </c>
      <c r="M11" s="98">
        <v>1063.77</v>
      </c>
      <c r="N11" s="90" t="s">
        <v>84</v>
      </c>
      <c r="P11" s="94">
        <f t="shared" si="0"/>
        <v>0</v>
      </c>
      <c r="Q11" s="26">
        <f t="shared" si="1"/>
        <v>7865249.4375</v>
      </c>
      <c r="R11" s="26">
        <f t="shared" si="2"/>
        <v>0</v>
      </c>
      <c r="S11" s="42">
        <f t="shared" si="3"/>
        <v>7865249.4375</v>
      </c>
      <c r="T11" s="42">
        <v>0</v>
      </c>
    </row>
    <row r="12" spans="2:20" ht="18" customHeight="1">
      <c r="B12" s="3" t="s">
        <v>6</v>
      </c>
      <c r="C12" s="3" t="s">
        <v>38</v>
      </c>
      <c r="D12" s="14" t="s">
        <v>23</v>
      </c>
      <c r="E12" s="7" t="s">
        <v>20</v>
      </c>
      <c r="F12" s="3" t="s">
        <v>31</v>
      </c>
      <c r="G12" s="25" t="s">
        <v>97</v>
      </c>
      <c r="H12" s="39" t="s">
        <v>100</v>
      </c>
      <c r="I12" s="36" t="s">
        <v>43</v>
      </c>
      <c r="J12" s="52">
        <v>36</v>
      </c>
      <c r="K12" s="90" t="s">
        <v>104</v>
      </c>
      <c r="M12" s="98">
        <v>36</v>
      </c>
      <c r="N12" s="90" t="s">
        <v>104</v>
      </c>
      <c r="P12" s="94">
        <f t="shared" ref="P12:P19" si="4">IF(T12&gt;0,0,IF(K12="standardowy",J12*$P$4,0))</f>
        <v>0</v>
      </c>
      <c r="Q12" s="26">
        <f t="shared" ref="Q12:Q17" si="5">IF(T12&gt;0,0,IF(K12="zabytkowy",J12*$Q$4,0))</f>
        <v>0</v>
      </c>
      <c r="R12" s="26">
        <f t="shared" ref="R12:R19" si="6">IF(T12&gt;0,0,IF(K12="inny",J12*$R$4,0))</f>
        <v>81000</v>
      </c>
      <c r="S12" s="42">
        <f t="shared" ref="S12:S18" si="7">SUM(P12:R12)</f>
        <v>81000</v>
      </c>
      <c r="T12" s="42">
        <v>0</v>
      </c>
    </row>
    <row r="13" spans="2:20" ht="18" customHeight="1">
      <c r="B13" s="3" t="s">
        <v>6</v>
      </c>
      <c r="C13" s="3" t="s">
        <v>38</v>
      </c>
      <c r="D13" s="14" t="s">
        <v>30</v>
      </c>
      <c r="E13" s="7" t="s">
        <v>20</v>
      </c>
      <c r="F13" s="3" t="s">
        <v>31</v>
      </c>
      <c r="G13" s="25" t="s">
        <v>98</v>
      </c>
      <c r="H13" s="39" t="s">
        <v>101</v>
      </c>
      <c r="I13" s="36" t="s">
        <v>103</v>
      </c>
      <c r="J13" s="52">
        <v>200.88</v>
      </c>
      <c r="K13" s="90" t="s">
        <v>84</v>
      </c>
      <c r="M13" s="98">
        <v>200.88</v>
      </c>
      <c r="N13" s="90" t="s">
        <v>84</v>
      </c>
      <c r="P13" s="94">
        <f t="shared" si="4"/>
        <v>0</v>
      </c>
      <c r="Q13" s="26">
        <f t="shared" si="5"/>
        <v>1485256.5</v>
      </c>
      <c r="R13" s="26">
        <f t="shared" si="6"/>
        <v>0</v>
      </c>
      <c r="S13" s="42">
        <f t="shared" si="7"/>
        <v>1485256.5</v>
      </c>
      <c r="T13" s="42">
        <v>0</v>
      </c>
    </row>
    <row r="14" spans="2:20" ht="18" customHeight="1">
      <c r="B14" s="3" t="s">
        <v>6</v>
      </c>
      <c r="C14" s="3" t="s">
        <v>88</v>
      </c>
      <c r="D14" s="14" t="s">
        <v>35</v>
      </c>
      <c r="E14" s="7" t="s">
        <v>20</v>
      </c>
      <c r="F14" s="3" t="s">
        <v>31</v>
      </c>
      <c r="G14" s="25"/>
      <c r="H14" s="39" t="s">
        <v>99</v>
      </c>
      <c r="I14" s="36">
        <v>6</v>
      </c>
      <c r="J14" s="52">
        <v>472</v>
      </c>
      <c r="K14" s="90" t="s">
        <v>84</v>
      </c>
      <c r="M14" s="98">
        <v>472</v>
      </c>
      <c r="N14" s="90" t="s">
        <v>84</v>
      </c>
      <c r="P14" s="94">
        <f t="shared" si="4"/>
        <v>0</v>
      </c>
      <c r="Q14" s="26">
        <f t="shared" si="5"/>
        <v>3489850</v>
      </c>
      <c r="R14" s="26">
        <f t="shared" si="6"/>
        <v>0</v>
      </c>
      <c r="S14" s="42">
        <f t="shared" si="7"/>
        <v>3489850</v>
      </c>
      <c r="T14" s="42">
        <v>0</v>
      </c>
    </row>
    <row r="15" spans="2:20" ht="18" customHeight="1">
      <c r="B15" s="3" t="s">
        <v>6</v>
      </c>
      <c r="C15" s="3" t="s">
        <v>88</v>
      </c>
      <c r="D15" s="14" t="s">
        <v>86</v>
      </c>
      <c r="E15" s="7" t="s">
        <v>20</v>
      </c>
      <c r="F15" s="3" t="s">
        <v>31</v>
      </c>
      <c r="G15" s="25"/>
      <c r="H15" s="39" t="s">
        <v>99</v>
      </c>
      <c r="I15" s="36">
        <v>6</v>
      </c>
      <c r="J15" s="52">
        <v>430.5</v>
      </c>
      <c r="K15" s="90" t="s">
        <v>84</v>
      </c>
      <c r="M15" s="98">
        <v>430.5</v>
      </c>
      <c r="N15" s="90" t="s">
        <v>84</v>
      </c>
      <c r="P15" s="94">
        <f t="shared" si="4"/>
        <v>0</v>
      </c>
      <c r="Q15" s="26">
        <f t="shared" si="5"/>
        <v>3183009.375</v>
      </c>
      <c r="R15" s="26">
        <f t="shared" si="6"/>
        <v>0</v>
      </c>
      <c r="S15" s="42">
        <f t="shared" si="7"/>
        <v>3183009.375</v>
      </c>
      <c r="T15" s="42">
        <v>0</v>
      </c>
    </row>
    <row r="16" spans="2:20" ht="18" customHeight="1">
      <c r="B16" s="3" t="s">
        <v>6</v>
      </c>
      <c r="C16" s="3" t="s">
        <v>88</v>
      </c>
      <c r="D16" s="14" t="s">
        <v>87</v>
      </c>
      <c r="E16" s="7" t="s">
        <v>20</v>
      </c>
      <c r="F16" s="3" t="s">
        <v>31</v>
      </c>
      <c r="G16" s="25"/>
      <c r="H16" s="39" t="s">
        <v>99</v>
      </c>
      <c r="I16" s="36">
        <v>3</v>
      </c>
      <c r="J16" s="52">
        <v>340.5</v>
      </c>
      <c r="K16" s="90" t="s">
        <v>84</v>
      </c>
      <c r="M16" s="98">
        <v>340.5</v>
      </c>
      <c r="N16" s="90" t="s">
        <v>84</v>
      </c>
      <c r="P16" s="94">
        <f t="shared" si="4"/>
        <v>0</v>
      </c>
      <c r="Q16" s="26">
        <f t="shared" si="5"/>
        <v>2517571.875</v>
      </c>
      <c r="R16" s="26">
        <f t="shared" si="6"/>
        <v>0</v>
      </c>
      <c r="S16" s="42">
        <f t="shared" si="7"/>
        <v>2517571.875</v>
      </c>
      <c r="T16" s="42">
        <v>0</v>
      </c>
    </row>
    <row r="17" spans="2:20" ht="18" customHeight="1">
      <c r="B17" s="3" t="s">
        <v>6</v>
      </c>
      <c r="C17" s="3" t="s">
        <v>88</v>
      </c>
      <c r="D17" s="14" t="s">
        <v>28</v>
      </c>
      <c r="E17" s="7" t="s">
        <v>20</v>
      </c>
      <c r="F17" s="3" t="s">
        <v>31</v>
      </c>
      <c r="G17" s="25"/>
      <c r="H17" s="39" t="s">
        <v>99</v>
      </c>
      <c r="I17" s="36">
        <v>6</v>
      </c>
      <c r="J17" s="52">
        <v>342.4</v>
      </c>
      <c r="K17" s="90" t="s">
        <v>84</v>
      </c>
      <c r="M17" s="98">
        <v>342.4</v>
      </c>
      <c r="N17" s="90" t="s">
        <v>84</v>
      </c>
      <c r="P17" s="94">
        <f t="shared" si="4"/>
        <v>0</v>
      </c>
      <c r="Q17" s="26">
        <f t="shared" si="5"/>
        <v>2531620</v>
      </c>
      <c r="R17" s="26">
        <f t="shared" si="6"/>
        <v>0</v>
      </c>
      <c r="S17" s="42">
        <f t="shared" si="7"/>
        <v>2531620</v>
      </c>
      <c r="T17" s="42">
        <v>0</v>
      </c>
    </row>
    <row r="18" spans="2:20" ht="18" customHeight="1">
      <c r="B18" s="3" t="s">
        <v>6</v>
      </c>
      <c r="C18" s="3" t="s">
        <v>88</v>
      </c>
      <c r="D18" s="14" t="s">
        <v>27</v>
      </c>
      <c r="E18" s="7" t="s">
        <v>20</v>
      </c>
      <c r="F18" s="3" t="s">
        <v>31</v>
      </c>
      <c r="G18" s="25"/>
      <c r="H18" s="39" t="s">
        <v>99</v>
      </c>
      <c r="I18" s="36">
        <v>6</v>
      </c>
      <c r="J18" s="52">
        <v>508</v>
      </c>
      <c r="K18" s="90" t="s">
        <v>84</v>
      </c>
      <c r="M18" s="98">
        <v>508</v>
      </c>
      <c r="N18" s="90" t="s">
        <v>84</v>
      </c>
      <c r="P18" s="94">
        <f t="shared" si="4"/>
        <v>0</v>
      </c>
      <c r="Q18" s="26">
        <v>3358596.94</v>
      </c>
      <c r="R18" s="26">
        <f t="shared" si="6"/>
        <v>0</v>
      </c>
      <c r="S18" s="42">
        <f t="shared" si="7"/>
        <v>3358596.94</v>
      </c>
      <c r="T18" s="42">
        <v>0</v>
      </c>
    </row>
    <row r="19" spans="2:20" ht="18" customHeight="1">
      <c r="B19" s="3" t="s">
        <v>6</v>
      </c>
      <c r="C19" s="3" t="s">
        <v>88</v>
      </c>
      <c r="D19" s="14" t="s">
        <v>33</v>
      </c>
      <c r="E19" s="7" t="s">
        <v>20</v>
      </c>
      <c r="F19" s="3" t="s">
        <v>31</v>
      </c>
      <c r="G19" s="103" t="s">
        <v>132</v>
      </c>
      <c r="H19" s="105"/>
      <c r="I19" s="107"/>
      <c r="J19" s="116">
        <v>691.04</v>
      </c>
      <c r="K19" s="108" t="s">
        <v>84</v>
      </c>
      <c r="M19" s="110">
        <v>691.04</v>
      </c>
      <c r="N19" s="108" t="s">
        <v>84</v>
      </c>
      <c r="P19" s="115">
        <f t="shared" si="4"/>
        <v>0</v>
      </c>
      <c r="Q19" s="114">
        <v>0</v>
      </c>
      <c r="R19" s="114">
        <f t="shared" si="6"/>
        <v>0</v>
      </c>
      <c r="S19" s="112">
        <v>0</v>
      </c>
      <c r="T19" s="112">
        <v>7771000</v>
      </c>
    </row>
    <row r="20" spans="2:20" ht="18" customHeight="1">
      <c r="B20" s="3" t="s">
        <v>6</v>
      </c>
      <c r="C20" s="3" t="s">
        <v>88</v>
      </c>
      <c r="D20" s="14" t="s">
        <v>26</v>
      </c>
      <c r="E20" s="7" t="s">
        <v>20</v>
      </c>
      <c r="F20" s="3" t="s">
        <v>31</v>
      </c>
      <c r="G20" s="104"/>
      <c r="H20" s="106"/>
      <c r="I20" s="106"/>
      <c r="J20" s="113"/>
      <c r="K20" s="109"/>
      <c r="M20" s="111"/>
      <c r="N20" s="109"/>
      <c r="P20" s="111"/>
      <c r="Q20" s="113"/>
      <c r="R20" s="113"/>
      <c r="S20" s="113"/>
      <c r="T20" s="113"/>
    </row>
    <row r="21" spans="2:20" ht="18" customHeight="1">
      <c r="B21" s="3" t="s">
        <v>6</v>
      </c>
      <c r="C21" s="3" t="s">
        <v>89</v>
      </c>
      <c r="D21" s="14" t="s">
        <v>29</v>
      </c>
      <c r="E21" s="7" t="s">
        <v>20</v>
      </c>
      <c r="F21" s="3" t="s">
        <v>31</v>
      </c>
      <c r="G21" s="25"/>
      <c r="H21" s="39" t="s">
        <v>102</v>
      </c>
      <c r="I21" s="36">
        <v>3</v>
      </c>
      <c r="J21" s="52">
        <v>543.82000000000005</v>
      </c>
      <c r="K21" s="90" t="s">
        <v>84</v>
      </c>
      <c r="M21" s="98">
        <v>543.82000000000005</v>
      </c>
      <c r="N21" s="90" t="s">
        <v>84</v>
      </c>
      <c r="P21" s="94">
        <f t="shared" si="0"/>
        <v>0</v>
      </c>
      <c r="Q21" s="26">
        <f t="shared" si="1"/>
        <v>4020869.1250000005</v>
      </c>
      <c r="R21" s="26">
        <f t="shared" si="2"/>
        <v>0</v>
      </c>
      <c r="S21" s="42">
        <f t="shared" si="3"/>
        <v>4020869.1250000005</v>
      </c>
      <c r="T21" s="42">
        <v>0</v>
      </c>
    </row>
    <row r="22" spans="2:20" ht="6" customHeight="1">
      <c r="B22" s="31"/>
      <c r="C22" s="31"/>
      <c r="D22" s="43"/>
      <c r="E22" s="44"/>
      <c r="F22" s="31"/>
      <c r="G22" s="31"/>
      <c r="H22" s="44"/>
      <c r="I22" s="43"/>
      <c r="J22" s="53"/>
      <c r="K22" s="91"/>
      <c r="M22" s="99"/>
      <c r="N22" s="91"/>
      <c r="P22" s="95"/>
      <c r="Q22" s="32"/>
      <c r="R22" s="32"/>
      <c r="S22" s="45"/>
      <c r="T22" s="45"/>
    </row>
    <row r="23" spans="2:20" ht="18" customHeight="1">
      <c r="B23" s="3" t="s">
        <v>1</v>
      </c>
      <c r="C23" s="3" t="s">
        <v>21</v>
      </c>
      <c r="D23" s="14">
        <v>28</v>
      </c>
      <c r="E23" s="7" t="s">
        <v>20</v>
      </c>
      <c r="F23" s="3" t="s">
        <v>31</v>
      </c>
      <c r="G23" s="10"/>
      <c r="H23" s="14" t="s">
        <v>113</v>
      </c>
      <c r="I23" s="36" t="s">
        <v>25</v>
      </c>
      <c r="J23" s="52">
        <v>1274</v>
      </c>
      <c r="K23" s="90" t="s">
        <v>84</v>
      </c>
      <c r="M23" s="98">
        <v>1274</v>
      </c>
      <c r="N23" s="90" t="s">
        <v>84</v>
      </c>
      <c r="P23" s="94">
        <f t="shared" si="0"/>
        <v>0</v>
      </c>
      <c r="Q23" s="26">
        <f t="shared" si="1"/>
        <v>9419637.5</v>
      </c>
      <c r="R23" s="26">
        <f t="shared" si="2"/>
        <v>0</v>
      </c>
      <c r="S23" s="42">
        <f t="shared" si="3"/>
        <v>9419637.5</v>
      </c>
      <c r="T23" s="42">
        <v>0</v>
      </c>
    </row>
    <row r="24" spans="2:20" ht="18" customHeight="1">
      <c r="B24" s="3" t="s">
        <v>1</v>
      </c>
      <c r="C24" s="3" t="s">
        <v>21</v>
      </c>
      <c r="D24" s="14">
        <v>28</v>
      </c>
      <c r="E24" s="7" t="s">
        <v>20</v>
      </c>
      <c r="F24" s="3" t="s">
        <v>31</v>
      </c>
      <c r="G24" s="3" t="s">
        <v>97</v>
      </c>
      <c r="H24" s="39" t="s">
        <v>128</v>
      </c>
      <c r="I24" s="36" t="s">
        <v>114</v>
      </c>
      <c r="J24" s="52">
        <v>32.6</v>
      </c>
      <c r="K24" s="90" t="s">
        <v>104</v>
      </c>
      <c r="M24" s="101">
        <v>18</v>
      </c>
      <c r="N24" s="90" t="s">
        <v>104</v>
      </c>
      <c r="P24" s="94">
        <f t="shared" si="0"/>
        <v>0</v>
      </c>
      <c r="Q24" s="26">
        <f t="shared" si="1"/>
        <v>0</v>
      </c>
      <c r="R24" s="26">
        <f t="shared" si="2"/>
        <v>0</v>
      </c>
      <c r="S24" s="42">
        <f t="shared" si="3"/>
        <v>0</v>
      </c>
      <c r="T24" s="42">
        <v>242273.5</v>
      </c>
    </row>
    <row r="25" spans="2:20" ht="18" customHeight="1">
      <c r="B25" s="3" t="s">
        <v>1</v>
      </c>
      <c r="C25" s="3" t="s">
        <v>105</v>
      </c>
      <c r="D25" s="14" t="s">
        <v>43</v>
      </c>
      <c r="E25" s="7" t="s">
        <v>20</v>
      </c>
      <c r="F25" s="3" t="s">
        <v>31</v>
      </c>
      <c r="G25" s="3" t="s">
        <v>106</v>
      </c>
      <c r="H25" s="39">
        <v>1962</v>
      </c>
      <c r="I25" s="36" t="s">
        <v>114</v>
      </c>
      <c r="J25" s="52">
        <v>84.6</v>
      </c>
      <c r="K25" s="90" t="s">
        <v>74</v>
      </c>
      <c r="M25" s="98">
        <v>84.6</v>
      </c>
      <c r="N25" s="90" t="s">
        <v>74</v>
      </c>
      <c r="P25" s="94">
        <f t="shared" si="0"/>
        <v>500408.99999999994</v>
      </c>
      <c r="Q25" s="26">
        <f t="shared" si="1"/>
        <v>0</v>
      </c>
      <c r="R25" s="26">
        <f t="shared" si="2"/>
        <v>0</v>
      </c>
      <c r="S25" s="42">
        <f t="shared" si="3"/>
        <v>500408.99999999994</v>
      </c>
      <c r="T25" s="42">
        <v>0</v>
      </c>
    </row>
    <row r="26" spans="2:20" ht="18" customHeight="1">
      <c r="B26" s="3" t="s">
        <v>1</v>
      </c>
      <c r="C26" s="3" t="s">
        <v>41</v>
      </c>
      <c r="D26" s="14" t="s">
        <v>43</v>
      </c>
      <c r="E26" s="7" t="s">
        <v>20</v>
      </c>
      <c r="F26" s="3" t="s">
        <v>31</v>
      </c>
      <c r="G26" s="3" t="s">
        <v>110</v>
      </c>
      <c r="H26" s="39"/>
      <c r="I26" s="36"/>
      <c r="J26" s="52"/>
      <c r="K26" s="90"/>
      <c r="M26" s="98"/>
      <c r="N26" s="90"/>
      <c r="P26" s="94">
        <f t="shared" si="0"/>
        <v>0</v>
      </c>
      <c r="Q26" s="26">
        <f t="shared" si="1"/>
        <v>0</v>
      </c>
      <c r="R26" s="26">
        <f t="shared" si="2"/>
        <v>0</v>
      </c>
      <c r="S26" s="42">
        <f t="shared" si="3"/>
        <v>0</v>
      </c>
      <c r="T26" s="42">
        <v>0</v>
      </c>
    </row>
    <row r="27" spans="2:20" ht="18" customHeight="1">
      <c r="B27" s="3" t="s">
        <v>1</v>
      </c>
      <c r="C27" s="3" t="s">
        <v>39</v>
      </c>
      <c r="D27" s="14" t="s">
        <v>36</v>
      </c>
      <c r="E27" s="7" t="s">
        <v>20</v>
      </c>
      <c r="F27" s="3" t="s">
        <v>31</v>
      </c>
      <c r="G27" s="3" t="s">
        <v>111</v>
      </c>
      <c r="H27" s="39"/>
      <c r="I27" s="36"/>
      <c r="J27" s="52"/>
      <c r="K27" s="90"/>
      <c r="M27" s="98"/>
      <c r="N27" s="90"/>
      <c r="P27" s="94">
        <f t="shared" si="0"/>
        <v>0</v>
      </c>
      <c r="Q27" s="26">
        <f t="shared" si="1"/>
        <v>0</v>
      </c>
      <c r="R27" s="26">
        <f t="shared" si="2"/>
        <v>0</v>
      </c>
      <c r="S27" s="42">
        <f t="shared" si="3"/>
        <v>0</v>
      </c>
      <c r="T27" s="42">
        <v>0</v>
      </c>
    </row>
    <row r="28" spans="2:20" ht="18" customHeight="1">
      <c r="B28" s="3" t="s">
        <v>1</v>
      </c>
      <c r="C28" s="3" t="s">
        <v>40</v>
      </c>
      <c r="D28" s="14" t="s">
        <v>37</v>
      </c>
      <c r="E28" s="7" t="s">
        <v>20</v>
      </c>
      <c r="F28" s="3" t="s">
        <v>31</v>
      </c>
      <c r="G28" s="3" t="s">
        <v>112</v>
      </c>
      <c r="H28" s="39"/>
      <c r="I28" s="36"/>
      <c r="J28" s="52"/>
      <c r="K28" s="90"/>
      <c r="M28" s="98"/>
      <c r="N28" s="90"/>
      <c r="P28" s="94">
        <f t="shared" si="0"/>
        <v>0</v>
      </c>
      <c r="Q28" s="26">
        <f t="shared" si="1"/>
        <v>0</v>
      </c>
      <c r="R28" s="26">
        <f t="shared" si="2"/>
        <v>0</v>
      </c>
      <c r="S28" s="42">
        <f t="shared" si="3"/>
        <v>0</v>
      </c>
      <c r="T28" s="42">
        <v>0</v>
      </c>
    </row>
    <row r="29" spans="2:20" s="67" customFormat="1" ht="6" customHeight="1">
      <c r="B29" s="72"/>
      <c r="C29" s="72"/>
      <c r="D29" s="83"/>
      <c r="E29" s="84"/>
      <c r="F29" s="72"/>
      <c r="G29" s="72"/>
      <c r="H29" s="84"/>
      <c r="I29" s="83"/>
      <c r="J29" s="85"/>
      <c r="K29" s="92"/>
      <c r="L29" s="64"/>
      <c r="M29" s="100"/>
      <c r="N29" s="92"/>
      <c r="O29" s="64"/>
      <c r="P29" s="96"/>
      <c r="Q29" s="73"/>
      <c r="R29" s="73"/>
      <c r="S29" s="86"/>
      <c r="T29" s="86"/>
    </row>
    <row r="30" spans="2:20" ht="25.05" customHeight="1">
      <c r="B30" s="28"/>
      <c r="C30" s="34"/>
      <c r="D30" s="37"/>
      <c r="E30" s="40"/>
      <c r="F30" s="34"/>
      <c r="G30" s="34"/>
      <c r="H30" s="40"/>
      <c r="I30" s="37"/>
      <c r="J30" s="54">
        <f>SUM(J6:J29)</f>
        <v>11739.5</v>
      </c>
      <c r="K30" s="54"/>
      <c r="L30" s="97">
        <f t="shared" ref="L30:M30" si="8">SUM(L6:L29)</f>
        <v>0</v>
      </c>
      <c r="M30" s="54">
        <f t="shared" si="8"/>
        <v>11945.81</v>
      </c>
      <c r="N30" s="66"/>
      <c r="O30" s="93"/>
      <c r="P30" s="29">
        <f>SUM(P6:P29)</f>
        <v>9351023.5</v>
      </c>
      <c r="Q30" s="29">
        <f>SUM(Q6:Q29)</f>
        <v>46604344.940000005</v>
      </c>
      <c r="R30" s="29">
        <f>SUM(R6:R29)</f>
        <v>81000</v>
      </c>
      <c r="S30" s="61">
        <f>SUM(S6:S29)</f>
        <v>56036368.439999998</v>
      </c>
      <c r="T30" s="88">
        <f>SUM(T6:T29)</f>
        <v>21966986.140000001</v>
      </c>
    </row>
    <row r="31" spans="2:20" ht="6" customHeight="1"/>
    <row r="32" spans="2:20" ht="18" customHeight="1"/>
    <row r="33" ht="18" customHeight="1"/>
    <row r="34" ht="18" customHeight="1"/>
    <row r="35" ht="18" customHeight="1"/>
    <row r="36" ht="18" customHeight="1"/>
    <row r="37" ht="18" customHeight="1"/>
    <row r="38" ht="18" customHeight="1"/>
    <row r="39" ht="18" customHeight="1"/>
    <row r="40" ht="18" customHeight="1"/>
    <row r="41" ht="18" customHeight="1"/>
    <row r="42" ht="18" customHeight="1"/>
    <row r="43" ht="18" customHeight="1"/>
    <row r="44" ht="18" customHeight="1"/>
    <row r="45" ht="18" customHeight="1"/>
    <row r="46" ht="18" customHeight="1"/>
    <row r="47" ht="18" customHeight="1"/>
    <row r="48" ht="18" customHeight="1"/>
    <row r="49" ht="18" customHeight="1"/>
    <row r="50" ht="18" customHeight="1"/>
    <row r="51" ht="18" customHeight="1"/>
    <row r="52" ht="18" customHeight="1"/>
    <row r="53" ht="18" customHeight="1"/>
  </sheetData>
  <mergeCells count="12">
    <mergeCell ref="T19:T20"/>
    <mergeCell ref="Q19:Q20"/>
    <mergeCell ref="P19:P20"/>
    <mergeCell ref="J19:J20"/>
    <mergeCell ref="R19:R20"/>
    <mergeCell ref="S19:S20"/>
    <mergeCell ref="N19:N20"/>
    <mergeCell ref="G19:G20"/>
    <mergeCell ref="H19:H20"/>
    <mergeCell ref="I19:I20"/>
    <mergeCell ref="K19:K20"/>
    <mergeCell ref="M19:M20"/>
  </mergeCells>
  <phoneticPr fontId="9" type="noConversion"/>
  <printOptions horizontalCentered="1"/>
  <pageMargins left="0.23622047244094491" right="0.23622047244094491" top="0.74803149606299213" bottom="0.74803149606299213" header="0.31496062992125984" footer="0.31496062992125984"/>
  <pageSetup paperSize="8" scale="48" fitToHeight="4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5C21E3-B7B5-403A-B09D-94C60B7F5E35}">
  <sheetPr>
    <pageSetUpPr fitToPage="1"/>
  </sheetPr>
  <dimension ref="B1:K39"/>
  <sheetViews>
    <sheetView showGridLines="0" zoomScale="75" zoomScaleNormal="75" workbookViewId="0">
      <pane ySplit="3" topLeftCell="A4" activePane="bottomLeft" state="frozen"/>
      <selection pane="bottomLeft" activeCell="B2" sqref="B2"/>
    </sheetView>
  </sheetViews>
  <sheetFormatPr defaultRowHeight="13.2"/>
  <cols>
    <col min="1" max="1" width="2.77734375" style="22" customWidth="1"/>
    <col min="2" max="2" width="76.33203125" style="19" bestFit="1" customWidth="1"/>
    <col min="3" max="3" width="25.77734375" style="19" customWidth="1"/>
    <col min="4" max="4" width="10.77734375" style="35" customWidth="1"/>
    <col min="5" max="5" width="10.77734375" style="38" customWidth="1"/>
    <col min="6" max="6" width="20.77734375" style="19" customWidth="1"/>
    <col min="7" max="7" width="91.6640625" style="19" bestFit="1" customWidth="1"/>
    <col min="8" max="8" width="22.77734375" style="41" customWidth="1"/>
    <col min="9" max="10" width="2.77734375" style="22" customWidth="1"/>
    <col min="11" max="11" width="22.88671875" style="20" customWidth="1"/>
    <col min="12" max="16384" width="8.88671875" style="22"/>
  </cols>
  <sheetData>
    <row r="1" spans="2:11" ht="6" customHeight="1"/>
    <row r="2" spans="2:11" ht="30" customHeight="1">
      <c r="B2" s="2" t="s">
        <v>44</v>
      </c>
      <c r="C2" s="2" t="s">
        <v>16</v>
      </c>
      <c r="D2" s="9" t="s">
        <v>61</v>
      </c>
      <c r="E2" s="11" t="s">
        <v>62</v>
      </c>
      <c r="F2" s="2" t="s">
        <v>19</v>
      </c>
      <c r="G2" s="2" t="s">
        <v>64</v>
      </c>
      <c r="H2" s="11" t="s">
        <v>63</v>
      </c>
    </row>
    <row r="3" spans="2:11" ht="6" customHeight="1"/>
    <row r="4" spans="2:11" ht="18" customHeight="1">
      <c r="B4" s="3" t="s">
        <v>7</v>
      </c>
      <c r="C4" s="3" t="s">
        <v>32</v>
      </c>
      <c r="D4" s="14" t="s">
        <v>24</v>
      </c>
      <c r="E4" s="7" t="s">
        <v>20</v>
      </c>
      <c r="F4" s="3" t="s">
        <v>31</v>
      </c>
      <c r="G4" s="25"/>
      <c r="H4" s="42">
        <v>0</v>
      </c>
    </row>
    <row r="5" spans="2:11" ht="6" customHeight="1">
      <c r="B5" s="31"/>
      <c r="C5" s="31"/>
      <c r="D5" s="43"/>
      <c r="E5" s="44"/>
      <c r="F5" s="31"/>
      <c r="G5" s="31"/>
      <c r="H5" s="45"/>
    </row>
    <row r="6" spans="2:11" ht="18" customHeight="1">
      <c r="B6" s="3" t="s">
        <v>3</v>
      </c>
      <c r="C6" s="3" t="s">
        <v>22</v>
      </c>
      <c r="D6" s="14">
        <v>1</v>
      </c>
      <c r="E6" s="7" t="s">
        <v>20</v>
      </c>
      <c r="F6" s="3" t="s">
        <v>31</v>
      </c>
      <c r="G6" s="25" t="s">
        <v>85</v>
      </c>
      <c r="H6" s="42">
        <v>897932.63</v>
      </c>
    </row>
    <row r="7" spans="2:11" ht="6" customHeight="1">
      <c r="B7" s="31"/>
      <c r="C7" s="31"/>
      <c r="D7" s="43"/>
      <c r="E7" s="44"/>
      <c r="F7" s="31"/>
      <c r="G7" s="31"/>
      <c r="H7" s="45"/>
    </row>
    <row r="8" spans="2:11" ht="18" customHeight="1">
      <c r="B8" s="3" t="s">
        <v>6</v>
      </c>
      <c r="C8" s="3" t="s">
        <v>38</v>
      </c>
      <c r="D8" s="14" t="s">
        <v>23</v>
      </c>
      <c r="E8" s="7" t="s">
        <v>20</v>
      </c>
      <c r="F8" s="3" t="s">
        <v>31</v>
      </c>
      <c r="G8" s="25" t="s">
        <v>91</v>
      </c>
      <c r="H8" s="42">
        <v>6999.14</v>
      </c>
    </row>
    <row r="9" spans="2:11" ht="18" customHeight="1">
      <c r="B9" s="3" t="s">
        <v>6</v>
      </c>
      <c r="C9" s="3" t="s">
        <v>38</v>
      </c>
      <c r="D9" s="14" t="s">
        <v>23</v>
      </c>
      <c r="E9" s="7" t="s">
        <v>20</v>
      </c>
      <c r="F9" s="3" t="s">
        <v>31</v>
      </c>
      <c r="G9" s="25" t="s">
        <v>92</v>
      </c>
      <c r="H9" s="42">
        <v>213700</v>
      </c>
    </row>
    <row r="10" spans="2:11" ht="18" customHeight="1">
      <c r="B10" s="3" t="s">
        <v>6</v>
      </c>
      <c r="C10" s="3" t="s">
        <v>38</v>
      </c>
      <c r="D10" s="14" t="s">
        <v>23</v>
      </c>
      <c r="E10" s="7" t="s">
        <v>20</v>
      </c>
      <c r="F10" s="3" t="s">
        <v>31</v>
      </c>
      <c r="G10" s="25" t="s">
        <v>93</v>
      </c>
      <c r="H10" s="42">
        <v>5500</v>
      </c>
    </row>
    <row r="11" spans="2:11" ht="18" customHeight="1">
      <c r="B11" s="3" t="s">
        <v>6</v>
      </c>
      <c r="C11" s="3" t="s">
        <v>38</v>
      </c>
      <c r="D11" s="14" t="s">
        <v>23</v>
      </c>
      <c r="E11" s="7" t="s">
        <v>20</v>
      </c>
      <c r="F11" s="3" t="s">
        <v>31</v>
      </c>
      <c r="G11" s="25" t="s">
        <v>94</v>
      </c>
      <c r="H11" s="42">
        <v>119876.61</v>
      </c>
    </row>
    <row r="12" spans="2:11" ht="18" customHeight="1">
      <c r="B12" s="3" t="s">
        <v>96</v>
      </c>
      <c r="C12" s="3" t="s">
        <v>90</v>
      </c>
      <c r="D12" s="14"/>
      <c r="E12" s="7" t="s">
        <v>20</v>
      </c>
      <c r="F12" s="3" t="s">
        <v>31</v>
      </c>
      <c r="G12" s="25" t="s">
        <v>95</v>
      </c>
      <c r="H12" s="42">
        <v>5841992.9400000004</v>
      </c>
    </row>
    <row r="13" spans="2:11" ht="6" customHeight="1">
      <c r="B13" s="31"/>
      <c r="C13" s="31"/>
      <c r="D13" s="43"/>
      <c r="E13" s="44"/>
      <c r="F13" s="31"/>
      <c r="G13" s="31"/>
      <c r="H13" s="45"/>
    </row>
    <row r="14" spans="2:11" ht="18" customHeight="1">
      <c r="B14" s="3" t="s">
        <v>1</v>
      </c>
      <c r="C14" s="3" t="s">
        <v>21</v>
      </c>
      <c r="D14" s="14">
        <v>28</v>
      </c>
      <c r="E14" s="7" t="s">
        <v>20</v>
      </c>
      <c r="F14" s="3" t="s">
        <v>31</v>
      </c>
      <c r="G14" s="25"/>
      <c r="H14" s="42">
        <v>0</v>
      </c>
    </row>
    <row r="15" spans="2:11" s="67" customFormat="1" ht="6" customHeight="1">
      <c r="B15" s="72"/>
      <c r="C15" s="72"/>
      <c r="D15" s="83"/>
      <c r="E15" s="84"/>
      <c r="F15" s="72"/>
      <c r="G15" s="72"/>
      <c r="H15" s="86"/>
      <c r="K15" s="87"/>
    </row>
    <row r="16" spans="2:11" ht="25.05" customHeight="1">
      <c r="B16" s="28"/>
      <c r="C16" s="34"/>
      <c r="D16" s="37"/>
      <c r="E16" s="40"/>
      <c r="F16" s="34"/>
      <c r="G16" s="34"/>
      <c r="H16" s="46">
        <f>SUM(H4:H15)</f>
        <v>7086001.3200000003</v>
      </c>
    </row>
    <row r="17" ht="6" customHeight="1"/>
    <row r="18" ht="18" customHeight="1"/>
    <row r="19" ht="18" customHeight="1"/>
    <row r="20" ht="18" customHeight="1"/>
    <row r="21" ht="18" customHeight="1"/>
    <row r="22" ht="18" customHeight="1"/>
    <row r="23" ht="18" customHeight="1"/>
    <row r="24" ht="18" customHeight="1"/>
    <row r="25" ht="18" customHeight="1"/>
    <row r="26" ht="18" customHeight="1"/>
    <row r="27" ht="18" customHeight="1"/>
    <row r="28" ht="18" customHeight="1"/>
    <row r="29" ht="18" customHeight="1"/>
    <row r="30" ht="18" customHeight="1"/>
    <row r="31" ht="18" customHeight="1"/>
    <row r="32" ht="18" customHeight="1"/>
    <row r="33" ht="18" customHeight="1"/>
    <row r="34" ht="18" customHeight="1"/>
    <row r="35" ht="18" customHeight="1"/>
    <row r="36" ht="18" customHeight="1"/>
    <row r="37" ht="18" customHeight="1"/>
    <row r="38" ht="18" customHeight="1"/>
    <row r="39" ht="18" customHeight="1"/>
  </sheetData>
  <phoneticPr fontId="9" type="noConversion"/>
  <printOptions horizontalCentered="1"/>
  <pageMargins left="0.23622047244094491" right="0.23622047244094491" top="0.74803149606299213" bottom="0.74803149606299213" header="0.31496062992125984" footer="0.31496062992125984"/>
  <pageSetup paperSize="8" scale="63" fitToHeight="4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798517-6D68-4385-A65D-B997F596F255}">
  <dimension ref="B1:O35"/>
  <sheetViews>
    <sheetView showGridLines="0" tabSelected="1" topLeftCell="B1" zoomScale="75" zoomScaleNormal="75" workbookViewId="0">
      <pane ySplit="3" topLeftCell="A4" activePane="bottomLeft" state="frozen"/>
      <selection pane="bottomLeft" activeCell="F19" sqref="F19"/>
    </sheetView>
  </sheetViews>
  <sheetFormatPr defaultRowHeight="13.2"/>
  <cols>
    <col min="1" max="1" width="2.77734375" style="22" customWidth="1"/>
    <col min="2" max="2" width="64.109375" style="19" bestFit="1" customWidth="1"/>
    <col min="3" max="14" width="22.77734375" style="20" customWidth="1"/>
    <col min="15" max="15" width="25.77734375" style="21" customWidth="1"/>
    <col min="16" max="17" width="2.77734375" style="22" customWidth="1"/>
    <col min="18" max="16384" width="8.88671875" style="22"/>
  </cols>
  <sheetData>
    <row r="1" spans="2:15" ht="6" customHeight="1"/>
    <row r="2" spans="2:15" ht="30" customHeight="1">
      <c r="B2" s="2" t="s">
        <v>44</v>
      </c>
      <c r="C2" s="23" t="s">
        <v>46</v>
      </c>
      <c r="D2" s="23" t="s">
        <v>45</v>
      </c>
      <c r="E2" s="24" t="s">
        <v>47</v>
      </c>
      <c r="F2" s="23" t="s">
        <v>48</v>
      </c>
      <c r="G2" s="23" t="s">
        <v>49</v>
      </c>
      <c r="H2" s="23" t="s">
        <v>125</v>
      </c>
      <c r="I2" s="24" t="s">
        <v>50</v>
      </c>
      <c r="J2" s="24" t="s">
        <v>51</v>
      </c>
      <c r="K2" s="24" t="s">
        <v>127</v>
      </c>
      <c r="L2" s="23" t="s">
        <v>52</v>
      </c>
      <c r="M2" s="23" t="s">
        <v>53</v>
      </c>
      <c r="N2" s="23" t="s">
        <v>126</v>
      </c>
      <c r="O2" s="24" t="s">
        <v>54</v>
      </c>
    </row>
    <row r="3" spans="2:15" ht="6" customHeight="1"/>
    <row r="4" spans="2:15" ht="18" customHeight="1">
      <c r="B4" s="25" t="s">
        <v>7</v>
      </c>
      <c r="C4" s="26">
        <f>Budynki!S6</f>
        <v>8850614.5</v>
      </c>
      <c r="D4" s="26">
        <v>0</v>
      </c>
      <c r="E4" s="26">
        <v>0</v>
      </c>
      <c r="F4" s="26">
        <v>2997340.58</v>
      </c>
      <c r="G4" s="26">
        <v>0</v>
      </c>
      <c r="H4" s="26">
        <v>0</v>
      </c>
      <c r="I4" s="26">
        <v>0</v>
      </c>
      <c r="J4" s="26">
        <v>0</v>
      </c>
      <c r="K4" s="26">
        <v>0</v>
      </c>
      <c r="L4" s="26">
        <v>0</v>
      </c>
      <c r="M4" s="26">
        <v>0</v>
      </c>
      <c r="N4" s="26">
        <v>0</v>
      </c>
      <c r="O4" s="27">
        <f>SUM(C4:N4)</f>
        <v>11847955.08</v>
      </c>
    </row>
    <row r="5" spans="2:15" ht="6" customHeight="1">
      <c r="B5" s="31"/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33"/>
    </row>
    <row r="6" spans="2:15" ht="18" customHeight="1">
      <c r="B6" s="3" t="s">
        <v>3</v>
      </c>
      <c r="C6" s="26">
        <f>SUM(Budynki!S8:S9)</f>
        <v>8732684.1875</v>
      </c>
      <c r="D6" s="26">
        <v>13953712.640000001</v>
      </c>
      <c r="E6" s="26">
        <v>897932.63</v>
      </c>
      <c r="F6" s="26">
        <v>1069405.74</v>
      </c>
      <c r="G6" s="26">
        <v>1356981.75</v>
      </c>
      <c r="H6" s="26">
        <v>0</v>
      </c>
      <c r="I6" s="26">
        <v>5120.3900000000003</v>
      </c>
      <c r="J6" s="26">
        <v>23000</v>
      </c>
      <c r="K6" s="26">
        <v>0</v>
      </c>
      <c r="L6" s="26">
        <v>0</v>
      </c>
      <c r="M6" s="26">
        <v>0</v>
      </c>
      <c r="N6" s="26">
        <v>0</v>
      </c>
      <c r="O6" s="27">
        <f>SUM(C6:N6)</f>
        <v>26038837.337499999</v>
      </c>
    </row>
    <row r="7" spans="2:15" ht="6" customHeight="1">
      <c r="B7" s="31"/>
      <c r="C7" s="32"/>
      <c r="D7" s="32"/>
      <c r="E7" s="32"/>
      <c r="F7" s="32"/>
      <c r="G7" s="32"/>
      <c r="H7" s="32"/>
      <c r="I7" s="32"/>
      <c r="J7" s="32"/>
      <c r="K7" s="32"/>
      <c r="L7" s="32"/>
      <c r="M7" s="32"/>
      <c r="N7" s="32"/>
      <c r="O7" s="33"/>
    </row>
    <row r="8" spans="2:15" ht="18" customHeight="1">
      <c r="B8" s="3" t="s">
        <v>6</v>
      </c>
      <c r="C8" s="26">
        <f>SUM(Budynki!S11:S21)</f>
        <v>28533023.252500001</v>
      </c>
      <c r="D8" s="26">
        <v>7771000</v>
      </c>
      <c r="E8" s="26">
        <v>6188068.6900000004</v>
      </c>
      <c r="F8" s="26">
        <v>5361723.82</v>
      </c>
      <c r="G8" s="26">
        <v>97793.5</v>
      </c>
      <c r="H8" s="26">
        <v>0</v>
      </c>
      <c r="I8" s="26">
        <v>119106.4</v>
      </c>
      <c r="J8" s="26">
        <v>1000000</v>
      </c>
      <c r="K8" s="26">
        <v>0</v>
      </c>
      <c r="L8" s="26">
        <v>5936589.7599999998</v>
      </c>
      <c r="M8" s="26">
        <v>0</v>
      </c>
      <c r="N8" s="26">
        <v>0</v>
      </c>
      <c r="O8" s="27">
        <f>SUM(C8:N8)</f>
        <v>55007305.422499992</v>
      </c>
    </row>
    <row r="9" spans="2:15" s="67" customFormat="1" ht="6" customHeight="1">
      <c r="B9" s="68"/>
      <c r="C9" s="69"/>
      <c r="D9" s="69"/>
      <c r="E9" s="69"/>
      <c r="F9" s="69"/>
      <c r="G9" s="69"/>
      <c r="H9" s="69"/>
      <c r="I9" s="69"/>
      <c r="J9" s="69"/>
      <c r="K9" s="69"/>
      <c r="L9" s="69"/>
      <c r="M9" s="69"/>
      <c r="N9" s="69"/>
      <c r="O9" s="70"/>
    </row>
    <row r="10" spans="2:15" ht="18" customHeight="1">
      <c r="B10" s="3" t="s">
        <v>1</v>
      </c>
      <c r="C10" s="89">
        <f>SUM(Budynki!S23:S28)</f>
        <v>9920046.5</v>
      </c>
      <c r="D10" s="26">
        <v>242273.5</v>
      </c>
      <c r="E10" s="26">
        <v>0</v>
      </c>
      <c r="F10" s="26">
        <v>2246575.91</v>
      </c>
      <c r="G10" s="26">
        <v>586420.43000000005</v>
      </c>
      <c r="H10" s="26">
        <v>0</v>
      </c>
      <c r="I10" s="26">
        <v>2637540.63</v>
      </c>
      <c r="J10" s="26">
        <v>0</v>
      </c>
      <c r="K10" s="26">
        <v>0</v>
      </c>
      <c r="L10" s="26">
        <v>0</v>
      </c>
      <c r="M10" s="26">
        <v>0</v>
      </c>
      <c r="N10" s="26">
        <v>0</v>
      </c>
      <c r="O10" s="27">
        <f>SUM(C10:N10)</f>
        <v>15632856.969999999</v>
      </c>
    </row>
    <row r="11" spans="2:15" s="67" customFormat="1" ht="6" customHeight="1">
      <c r="B11" s="72"/>
      <c r="C11" s="73"/>
      <c r="D11" s="73"/>
      <c r="E11" s="73"/>
      <c r="F11" s="73"/>
      <c r="G11" s="73"/>
      <c r="H11" s="73"/>
      <c r="I11" s="73"/>
      <c r="J11" s="73"/>
      <c r="K11" s="73"/>
      <c r="L11" s="73"/>
      <c r="M11" s="73"/>
      <c r="N11" s="73"/>
      <c r="O11" s="74"/>
    </row>
    <row r="12" spans="2:15" ht="25.05" customHeight="1">
      <c r="B12" s="28"/>
      <c r="C12" s="29">
        <f t="shared" ref="C12:O12" si="0">SUM(C4:C11)</f>
        <v>56036368.439999998</v>
      </c>
      <c r="D12" s="29">
        <f t="shared" si="0"/>
        <v>21966986.140000001</v>
      </c>
      <c r="E12" s="29">
        <f t="shared" si="0"/>
        <v>7086001.3200000003</v>
      </c>
      <c r="F12" s="29">
        <f t="shared" si="0"/>
        <v>11675046.050000001</v>
      </c>
      <c r="G12" s="29">
        <f t="shared" si="0"/>
        <v>2041195.6800000002</v>
      </c>
      <c r="H12" s="29">
        <f t="shared" si="0"/>
        <v>0</v>
      </c>
      <c r="I12" s="29">
        <f t="shared" si="0"/>
        <v>2761767.42</v>
      </c>
      <c r="J12" s="29">
        <f t="shared" si="0"/>
        <v>1023000</v>
      </c>
      <c r="K12" s="29">
        <f t="shared" si="0"/>
        <v>0</v>
      </c>
      <c r="L12" s="29">
        <f t="shared" si="0"/>
        <v>5936589.7599999998</v>
      </c>
      <c r="M12" s="29">
        <f t="shared" si="0"/>
        <v>0</v>
      </c>
      <c r="N12" s="29">
        <f t="shared" si="0"/>
        <v>0</v>
      </c>
      <c r="O12" s="30">
        <f t="shared" si="0"/>
        <v>108526954.80999999</v>
      </c>
    </row>
    <row r="13" spans="2:15" ht="6" customHeight="1"/>
    <row r="14" spans="2:15" ht="18" customHeight="1"/>
    <row r="15" spans="2:15" ht="18" customHeight="1"/>
    <row r="16" spans="2:15" ht="18" customHeight="1"/>
    <row r="17" ht="18" customHeight="1"/>
    <row r="18" ht="18" customHeight="1"/>
    <row r="19" ht="18" customHeight="1"/>
    <row r="20" ht="18" customHeight="1"/>
    <row r="21" ht="18" customHeight="1"/>
    <row r="22" ht="18" customHeight="1"/>
    <row r="23" ht="18" customHeight="1"/>
    <row r="24" ht="18" customHeight="1"/>
    <row r="25" ht="18" customHeight="1"/>
    <row r="26" ht="18" customHeight="1"/>
    <row r="27" ht="18" customHeight="1"/>
    <row r="28" ht="18" customHeight="1"/>
    <row r="29" ht="18" customHeight="1"/>
    <row r="30" ht="18" customHeight="1"/>
    <row r="31" ht="18" customHeight="1"/>
    <row r="32" ht="18" customHeight="1"/>
    <row r="33" ht="18" customHeight="1"/>
    <row r="34" ht="18" customHeight="1"/>
    <row r="35" ht="18" customHeight="1"/>
  </sheetData>
  <printOptions horizontalCentered="1"/>
  <pageMargins left="0.23622047244094491" right="0.23622047244094491" top="0.74803149606299213" bottom="0.74803149606299213" header="0.31496062992125984" footer="0.31496062992125984"/>
  <pageSetup paperSize="9" scale="39" fitToWidth="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77CB51-B0E8-4429-8105-C5B0F55826A1}">
  <sheetPr>
    <pageSetUpPr fitToPage="1"/>
  </sheetPr>
  <dimension ref="B1:J35"/>
  <sheetViews>
    <sheetView showGridLines="0" zoomScale="75" zoomScaleNormal="75" workbookViewId="0">
      <pane ySplit="3" topLeftCell="A4" activePane="bottomLeft" state="frozen"/>
      <selection pane="bottomLeft" activeCell="G24" sqref="G24"/>
    </sheetView>
  </sheetViews>
  <sheetFormatPr defaultRowHeight="13.2"/>
  <cols>
    <col min="1" max="1" width="2.77734375" style="22" customWidth="1"/>
    <col min="2" max="2" width="64.109375" style="19" bestFit="1" customWidth="1"/>
    <col min="3" max="9" width="22.77734375" style="20" customWidth="1"/>
    <col min="10" max="10" width="25.77734375" style="21" customWidth="1"/>
    <col min="11" max="12" width="2.77734375" style="22" customWidth="1"/>
    <col min="13" max="16384" width="8.88671875" style="22"/>
  </cols>
  <sheetData>
    <row r="1" spans="2:10" ht="6" customHeight="1"/>
    <row r="2" spans="2:10" ht="30" customHeight="1">
      <c r="B2" s="2" t="s">
        <v>44</v>
      </c>
      <c r="C2" s="23" t="s">
        <v>55</v>
      </c>
      <c r="D2" s="23" t="s">
        <v>56</v>
      </c>
      <c r="E2" s="24" t="s">
        <v>57</v>
      </c>
      <c r="F2" s="23" t="s">
        <v>58</v>
      </c>
      <c r="G2" s="23" t="s">
        <v>59</v>
      </c>
      <c r="H2" s="23" t="s">
        <v>60</v>
      </c>
      <c r="I2" s="24" t="s">
        <v>51</v>
      </c>
      <c r="J2" s="24" t="s">
        <v>54</v>
      </c>
    </row>
    <row r="3" spans="2:10" ht="6" customHeight="1"/>
    <row r="4" spans="2:10" ht="18" customHeight="1">
      <c r="B4" s="25" t="s">
        <v>7</v>
      </c>
      <c r="C4" s="26">
        <v>786072.04</v>
      </c>
      <c r="D4" s="26">
        <v>26531.1</v>
      </c>
      <c r="E4" s="26">
        <v>71837.87</v>
      </c>
      <c r="F4" s="26">
        <v>0</v>
      </c>
      <c r="G4" s="26">
        <v>0</v>
      </c>
      <c r="H4" s="26">
        <v>0</v>
      </c>
      <c r="I4" s="26">
        <v>0</v>
      </c>
      <c r="J4" s="27">
        <f>SUM(C4:I4)</f>
        <v>884441.01</v>
      </c>
    </row>
    <row r="5" spans="2:10" ht="6" customHeight="1">
      <c r="B5" s="31"/>
      <c r="C5" s="32"/>
      <c r="D5" s="32"/>
      <c r="E5" s="32"/>
      <c r="F5" s="32"/>
      <c r="G5" s="32"/>
      <c r="H5" s="32"/>
      <c r="I5" s="32"/>
      <c r="J5" s="33"/>
    </row>
    <row r="6" spans="2:10" ht="18" customHeight="1">
      <c r="B6" s="3" t="s">
        <v>3</v>
      </c>
      <c r="C6" s="26">
        <v>828491.95</v>
      </c>
      <c r="D6" s="26">
        <v>881624.36</v>
      </c>
      <c r="E6" s="26">
        <v>0</v>
      </c>
      <c r="F6" s="26">
        <v>0</v>
      </c>
      <c r="G6" s="26">
        <v>0</v>
      </c>
      <c r="H6" s="26">
        <v>0</v>
      </c>
      <c r="I6" s="26">
        <v>0</v>
      </c>
      <c r="J6" s="27">
        <f>SUM(C6:I6)</f>
        <v>1710116.31</v>
      </c>
    </row>
    <row r="7" spans="2:10" ht="6" customHeight="1">
      <c r="B7" s="31"/>
      <c r="C7" s="32"/>
      <c r="D7" s="32"/>
      <c r="E7" s="32"/>
      <c r="F7" s="32"/>
      <c r="G7" s="32"/>
      <c r="H7" s="32"/>
      <c r="I7" s="32"/>
      <c r="J7" s="33"/>
    </row>
    <row r="8" spans="2:10" ht="18" customHeight="1">
      <c r="B8" s="3" t="s">
        <v>6</v>
      </c>
      <c r="C8" s="26">
        <v>177803.96</v>
      </c>
      <c r="D8" s="26">
        <v>51596.52</v>
      </c>
      <c r="E8" s="26">
        <v>0</v>
      </c>
      <c r="F8" s="26">
        <v>0</v>
      </c>
      <c r="G8" s="26">
        <v>0</v>
      </c>
      <c r="H8" s="26">
        <v>0</v>
      </c>
      <c r="I8" s="26">
        <v>0</v>
      </c>
      <c r="J8" s="27">
        <f>SUM(C8:I8)</f>
        <v>229400.47999999998</v>
      </c>
    </row>
    <row r="9" spans="2:10" s="67" customFormat="1" ht="6" customHeight="1">
      <c r="B9" s="68"/>
      <c r="C9" s="69"/>
      <c r="D9" s="69"/>
      <c r="E9" s="69"/>
      <c r="F9" s="69"/>
      <c r="G9" s="69"/>
      <c r="H9" s="69"/>
      <c r="I9" s="69"/>
      <c r="J9" s="70"/>
    </row>
    <row r="10" spans="2:10" ht="18" customHeight="1">
      <c r="B10" s="3" t="s">
        <v>1</v>
      </c>
      <c r="C10" s="26">
        <v>358410.14</v>
      </c>
      <c r="D10" s="26">
        <v>82770.34</v>
      </c>
      <c r="E10" s="26">
        <v>3498.12</v>
      </c>
      <c r="F10" s="26">
        <v>0</v>
      </c>
      <c r="G10" s="26">
        <v>0</v>
      </c>
      <c r="H10" s="26">
        <v>0</v>
      </c>
      <c r="I10" s="26">
        <v>0</v>
      </c>
      <c r="J10" s="27">
        <f>SUM(C10:I10)</f>
        <v>444678.6</v>
      </c>
    </row>
    <row r="11" spans="2:10" s="67" customFormat="1" ht="6" customHeight="1">
      <c r="B11" s="72"/>
      <c r="C11" s="73"/>
      <c r="D11" s="73"/>
      <c r="E11" s="73"/>
      <c r="F11" s="73"/>
      <c r="G11" s="73"/>
      <c r="H11" s="73"/>
      <c r="I11" s="73"/>
      <c r="J11" s="74"/>
    </row>
    <row r="12" spans="2:10" ht="25.05" customHeight="1">
      <c r="B12" s="28"/>
      <c r="C12" s="29">
        <f>SUM(C4:C10)</f>
        <v>2150778.09</v>
      </c>
      <c r="D12" s="29">
        <f t="shared" ref="D12:I12" si="0">SUM(D4:D10)</f>
        <v>1042522.32</v>
      </c>
      <c r="E12" s="29">
        <f t="shared" si="0"/>
        <v>75335.989999999991</v>
      </c>
      <c r="F12" s="29">
        <f t="shared" si="0"/>
        <v>0</v>
      </c>
      <c r="G12" s="29">
        <f t="shared" si="0"/>
        <v>0</v>
      </c>
      <c r="H12" s="29">
        <f t="shared" si="0"/>
        <v>0</v>
      </c>
      <c r="I12" s="29">
        <f t="shared" si="0"/>
        <v>0</v>
      </c>
      <c r="J12" s="30">
        <f>SUM(J4:J10)</f>
        <v>3268636.4000000004</v>
      </c>
    </row>
    <row r="13" spans="2:10" ht="6" customHeight="1"/>
    <row r="14" spans="2:10" ht="18" customHeight="1"/>
    <row r="15" spans="2:10" ht="18" customHeight="1"/>
    <row r="16" spans="2:10" ht="18" customHeight="1"/>
    <row r="17" ht="18" customHeight="1"/>
    <row r="18" ht="18" customHeight="1"/>
    <row r="19" ht="18" customHeight="1"/>
    <row r="20" ht="18" customHeight="1"/>
    <row r="21" ht="18" customHeight="1"/>
    <row r="22" ht="18" customHeight="1"/>
    <row r="23" ht="18" customHeight="1"/>
    <row r="24" ht="18" customHeight="1"/>
    <row r="25" ht="18" customHeight="1"/>
    <row r="26" ht="18" customHeight="1"/>
    <row r="27" ht="18" customHeight="1"/>
    <row r="28" ht="18" customHeight="1"/>
    <row r="29" ht="18" customHeight="1"/>
    <row r="30" ht="18" customHeight="1"/>
    <row r="31" ht="18" customHeight="1"/>
    <row r="32" ht="18" customHeight="1"/>
    <row r="33" ht="18" customHeight="1"/>
    <row r="34" ht="18" customHeight="1"/>
    <row r="35" ht="18" customHeight="1"/>
  </sheetData>
  <pageMargins left="0.23622047244094491" right="0.23622047244094491" top="0.74803149606299213" bottom="0.74803149606299213" header="0.31496062992125984" footer="0.31496062992125984"/>
  <pageSetup paperSize="9" fitToWidth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5</vt:i4>
      </vt:variant>
      <vt:variant>
        <vt:lpstr>Nazwane zakresy</vt:lpstr>
      </vt:variant>
      <vt:variant>
        <vt:i4>3</vt:i4>
      </vt:variant>
    </vt:vector>
  </HeadingPairs>
  <TitlesOfParts>
    <vt:vector size="8" baseType="lpstr">
      <vt:lpstr>Lokalizacje</vt:lpstr>
      <vt:lpstr>Budynki</vt:lpstr>
      <vt:lpstr>Budowle</vt:lpstr>
      <vt:lpstr>Wartości AR</vt:lpstr>
      <vt:lpstr>Wartości EEI</vt:lpstr>
      <vt:lpstr>Budowle!Obszar_wydruku</vt:lpstr>
      <vt:lpstr>Lokalizacje!Obszar_wydruku</vt:lpstr>
      <vt:lpstr>'Wartości AR'!Obszar_wydruku</vt:lpstr>
    </vt:vector>
  </TitlesOfParts>
  <Company>PIGIMiUR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Polska Izba Gospodarcza Import. Masz. i Urz. Roln.</dc:creator>
  <cp:lastModifiedBy>Daniel Więcławski</cp:lastModifiedBy>
  <cp:lastPrinted>2024-10-08T10:13:19Z</cp:lastPrinted>
  <dcterms:created xsi:type="dcterms:W3CDTF">2001-12-11T14:11:22Z</dcterms:created>
  <dcterms:modified xsi:type="dcterms:W3CDTF">2024-10-08T12:00:56Z</dcterms:modified>
</cp:coreProperties>
</file>