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tbubu-my.sharepoint.com/personal/d_krysiak_stbu_pl/Documents/Dokumenty/Klienci/Skołyszyn Gmina/SWZ/SWZ (3)/"/>
    </mc:Choice>
  </mc:AlternateContent>
  <xr:revisionPtr revIDLastSave="0" documentId="8_{B0095F91-15CC-4188-A126-F246334DF83B}" xr6:coauthVersionLast="47" xr6:coauthVersionMax="47" xr10:uidLastSave="{00000000-0000-0000-0000-000000000000}"/>
  <bookViews>
    <workbookView xWindow="-108" yWindow="-108" windowWidth="23256" windowHeight="11964" xr2:uid="{7D7A741C-C7AA-4034-B1CD-5F1EAC8BBAF6}"/>
  </bookViews>
  <sheets>
    <sheet name="Sumy ubezpieczenia" sheetId="7" r:id="rId1"/>
    <sheet name="Ubezpieczony" sheetId="8" r:id="rId2"/>
    <sheet name="budynki" sheetId="1" r:id="rId3"/>
    <sheet name="wyposażenie" sheetId="2" r:id="rId4"/>
    <sheet name="elektronika" sheetId="3" r:id="rId5"/>
    <sheet name="maszyny" sheetId="5" r:id="rId6"/>
    <sheet name="OSP" sheetId="6" r:id="rId7"/>
  </sheets>
  <definedNames>
    <definedName name="_xlnm._FilterDatabase" localSheetId="4" hidden="1">elektronika!$A$2:$E$346</definedName>
  </definedNames>
  <calcPr calcId="18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2" i="1" l="1"/>
  <c r="E352" i="3"/>
  <c r="C5" i="2"/>
  <c r="C214" i="1"/>
  <c r="D22" i="7"/>
  <c r="D34" i="7" l="1"/>
  <c r="D35" i="7" s="1"/>
  <c r="D27" i="7"/>
  <c r="D26" i="7"/>
  <c r="D25" i="7"/>
  <c r="E355" i="3"/>
  <c r="D281" i="3"/>
  <c r="E273" i="3" s="1"/>
  <c r="D46" i="3"/>
  <c r="E24" i="3" s="1"/>
  <c r="F30" i="1"/>
  <c r="F34" i="1"/>
  <c r="F38" i="1"/>
  <c r="F42" i="1"/>
  <c r="F46" i="1"/>
  <c r="F49" i="1"/>
  <c r="F55" i="1"/>
  <c r="F58" i="1"/>
  <c r="F64" i="1"/>
  <c r="F68" i="1"/>
  <c r="F71" i="1"/>
  <c r="F74" i="1"/>
  <c r="C14" i="1"/>
  <c r="C21" i="1"/>
  <c r="C22" i="1"/>
  <c r="C24" i="1"/>
  <c r="C76" i="1"/>
  <c r="F84" i="1" l="1"/>
  <c r="D5" i="7" s="1"/>
  <c r="X76" i="1"/>
  <c r="X32" i="1"/>
  <c r="X21" i="1"/>
  <c r="X24" i="1"/>
  <c r="X17" i="1"/>
  <c r="X18" i="1"/>
  <c r="X14" i="1"/>
  <c r="X6" i="1"/>
  <c r="X8" i="1"/>
  <c r="X9" i="1"/>
  <c r="X11" i="1"/>
  <c r="X12" i="1"/>
  <c r="X13" i="1"/>
  <c r="X15" i="1"/>
  <c r="X16" i="1"/>
  <c r="X19" i="1"/>
  <c r="X20" i="1"/>
  <c r="X22" i="1"/>
  <c r="X23" i="1"/>
  <c r="X25" i="1"/>
  <c r="X26" i="1"/>
  <c r="X27" i="1"/>
  <c r="X28" i="1"/>
  <c r="X33" i="1"/>
  <c r="X36" i="1"/>
  <c r="X37" i="1"/>
  <c r="X40" i="1"/>
  <c r="X41" i="1"/>
  <c r="X43" i="1"/>
  <c r="X44" i="1"/>
  <c r="X45" i="1"/>
  <c r="X48" i="1"/>
  <c r="X51" i="1"/>
  <c r="X52" i="1"/>
  <c r="X53" i="1"/>
  <c r="X54" i="1"/>
  <c r="X57" i="1"/>
  <c r="X60" i="1"/>
  <c r="X61" i="1"/>
  <c r="X62" i="1"/>
  <c r="X63" i="1"/>
  <c r="X66" i="1"/>
  <c r="X67" i="1"/>
  <c r="X70" i="1"/>
  <c r="X73" i="1"/>
  <c r="X75" i="1"/>
  <c r="X77" i="1"/>
  <c r="X78" i="1"/>
  <c r="X79" i="1"/>
  <c r="X82" i="1"/>
  <c r="X83" i="1"/>
  <c r="X5" i="1"/>
  <c r="D155" i="3"/>
  <c r="E147" i="3" s="1"/>
  <c r="D167" i="3"/>
  <c r="E165" i="3" s="1"/>
  <c r="D164" i="3"/>
  <c r="E156" i="3" s="1"/>
  <c r="D346" i="3"/>
  <c r="E344" i="3" s="1"/>
  <c r="D343" i="3"/>
  <c r="E339" i="3" s="1"/>
  <c r="D14" i="2"/>
  <c r="Q14" i="2"/>
  <c r="C6" i="2"/>
  <c r="C7" i="2"/>
  <c r="C8" i="2"/>
  <c r="C9" i="2"/>
  <c r="C10" i="2"/>
  <c r="C11" i="2"/>
  <c r="C12" i="2"/>
  <c r="D337" i="3"/>
  <c r="E330" i="3" s="1"/>
  <c r="D329" i="3"/>
  <c r="E287" i="3" s="1"/>
  <c r="C165" i="1"/>
  <c r="D285" i="3"/>
  <c r="E282" i="3" s="1"/>
  <c r="D272" i="3"/>
  <c r="E262" i="3" s="1"/>
  <c r="D260" i="3"/>
  <c r="E252" i="3" s="1"/>
  <c r="D251" i="3"/>
  <c r="E232" i="3" s="1"/>
  <c r="C161" i="1"/>
  <c r="D230" i="3"/>
  <c r="E228" i="3" s="1"/>
  <c r="D227" i="3"/>
  <c r="E208" i="3" s="1"/>
  <c r="D207" i="3"/>
  <c r="E198" i="3" s="1"/>
  <c r="C154" i="1"/>
  <c r="D196" i="3"/>
  <c r="E194" i="3" s="1"/>
  <c r="D193" i="3"/>
  <c r="E184" i="3" s="1"/>
  <c r="D183" i="3"/>
  <c r="E176" i="3" s="1"/>
  <c r="C145" i="1"/>
  <c r="C140" i="1"/>
  <c r="D174" i="3"/>
  <c r="E172" i="3" s="1"/>
  <c r="D171" i="3"/>
  <c r="E169" i="3" s="1"/>
  <c r="C135" i="1"/>
  <c r="D145" i="3"/>
  <c r="E143" i="3" s="1"/>
  <c r="D142" i="3"/>
  <c r="E134" i="3" s="1"/>
  <c r="D133" i="3"/>
  <c r="E129" i="3" s="1"/>
  <c r="C130" i="1"/>
  <c r="D127" i="3"/>
  <c r="E125" i="3" s="1"/>
  <c r="D124" i="3"/>
  <c r="E114" i="3" s="1"/>
  <c r="D113" i="3"/>
  <c r="E107" i="3" s="1"/>
  <c r="C124" i="1"/>
  <c r="D105" i="3"/>
  <c r="E97" i="3" s="1"/>
  <c r="C119" i="1"/>
  <c r="C112" i="1"/>
  <c r="D89" i="3"/>
  <c r="D86" i="3"/>
  <c r="E79" i="3" s="1"/>
  <c r="D78" i="3"/>
  <c r="E74" i="3" s="1"/>
  <c r="C106" i="1"/>
  <c r="D23" i="3"/>
  <c r="E4" i="3" s="1"/>
  <c r="D49" i="3"/>
  <c r="E47" i="3" s="1"/>
  <c r="D72" i="3"/>
  <c r="E70" i="3" s="1"/>
  <c r="D69" i="3"/>
  <c r="E57" i="3" s="1"/>
  <c r="D56" i="3"/>
  <c r="E51" i="3" s="1"/>
  <c r="C102" i="1"/>
  <c r="T30" i="1"/>
  <c r="U30" i="1"/>
  <c r="C16" i="2" l="1"/>
  <c r="D6" i="7" s="1"/>
  <c r="C216" i="1"/>
  <c r="D96" i="3"/>
  <c r="E91" i="3" s="1"/>
  <c r="E87" i="3"/>
  <c r="C14" i="2"/>
  <c r="D7" i="7" s="1"/>
  <c r="H18" i="6"/>
  <c r="G18" i="6"/>
  <c r="F18" i="6"/>
  <c r="E18" i="6"/>
  <c r="D8" i="7" l="1"/>
  <c r="D31" i="7"/>
</calcChain>
</file>

<file path=xl/sharedStrings.xml><?xml version="1.0" encoding="utf-8"?>
<sst xmlns="http://schemas.openxmlformats.org/spreadsheetml/2006/main" count="1795" uniqueCount="811">
  <si>
    <t>lp.</t>
  </si>
  <si>
    <t>czy podlega nadzorowi konserwatora zabytków?</t>
  </si>
  <si>
    <t>rok budowy</t>
  </si>
  <si>
    <t xml:space="preserve">wartość początkowa - księgowa brutto             </t>
  </si>
  <si>
    <t>zabezpieczenia
p.poż, przeciw kradzieżowe</t>
  </si>
  <si>
    <t>adres</t>
  </si>
  <si>
    <t>mury (beton, drewno, pustak, bloczki)</t>
  </si>
  <si>
    <t xml:space="preserve">czy budynek jest użytkowany? </t>
  </si>
  <si>
    <t>czy budynek jest przeznaczony do rozbiórki?)</t>
  </si>
  <si>
    <t xml:space="preserve">powierzchnia użytkowa </t>
  </si>
  <si>
    <t>Ubezpieczanie budynków i budowli od wszystkich ryzyk (PD)</t>
  </si>
  <si>
    <t>Grupa III</t>
  </si>
  <si>
    <t>Grupa V</t>
  </si>
  <si>
    <t>zbiory biblioteczne</t>
  </si>
  <si>
    <t>l.p.</t>
  </si>
  <si>
    <t>Pozostałe mienie</t>
  </si>
  <si>
    <t>rok produkcji</t>
  </si>
  <si>
    <t>wartość KB / WO</t>
  </si>
  <si>
    <t>Lokalizacja (adres)</t>
  </si>
  <si>
    <t>Ubezpieczanie wyposażenia, środków trwałych od wszystkich ryzyk (PD)</t>
  </si>
  <si>
    <t>Panele fotowoltaiczne (jeżeli dotyczy)</t>
  </si>
  <si>
    <r>
      <t xml:space="preserve">Grupa VI    </t>
    </r>
    <r>
      <rPr>
        <b/>
        <sz val="10"/>
        <rFont val="Calibri"/>
        <family val="2"/>
        <charset val="238"/>
      </rPr>
      <t/>
    </r>
  </si>
  <si>
    <t>Grupa VII - z wyłączeniem pojazdów</t>
  </si>
  <si>
    <t xml:space="preserve">Grupa VIII   </t>
  </si>
  <si>
    <t xml:space="preserve">grupa 013 (pozostałe środki trwałe, środki niskocenne, poza ewidencją)  </t>
  </si>
  <si>
    <t>KŚT</t>
  </si>
  <si>
    <t xml:space="preserve">nazwa  </t>
  </si>
  <si>
    <t xml:space="preserve">rok produkcji/ przyjęcia </t>
  </si>
  <si>
    <t>nazwa środka trwałego</t>
  </si>
  <si>
    <t>Monitoring wizyjny, kamery itp..</t>
  </si>
  <si>
    <t>Lp.</t>
  </si>
  <si>
    <t>Nazwa</t>
  </si>
  <si>
    <t>numer seryjny</t>
  </si>
  <si>
    <t>Marka, Model</t>
  </si>
  <si>
    <t>Ubezpieczenie sprzętu elektronicznego od wszystkich ryzyk (EEI)</t>
  </si>
  <si>
    <t>dach (więźba drewniana, dach płaski itd.. )</t>
  </si>
  <si>
    <t xml:space="preserve"> </t>
  </si>
  <si>
    <t>czy z pomieszczeń, lokali, budynku korzystają najemcy (os. trzecie)</t>
  </si>
  <si>
    <t>Konstrukcja budynków</t>
  </si>
  <si>
    <t>rok montażu</t>
  </si>
  <si>
    <t>Rodzaj
monokrystaliczne, polikrystaliczne, inne</t>
  </si>
  <si>
    <t>Nazwa producenta i model</t>
  </si>
  <si>
    <t>Falownik: nazwa, model, ilość</t>
  </si>
  <si>
    <t xml:space="preserve">Ubezpieczenie maszyn od awarii (MB) - maszyny i urządzenia zamontwane na stałe </t>
  </si>
  <si>
    <t>Wartość księgowa brutto</t>
  </si>
  <si>
    <t>Adres</t>
  </si>
  <si>
    <t>REGON</t>
  </si>
  <si>
    <t>Liczba osób OSP</t>
  </si>
  <si>
    <t>Liczba Osób MDP</t>
  </si>
  <si>
    <t>Liczba Osób DDP</t>
  </si>
  <si>
    <t>Moc pojedynczego panelu / moc łączna</t>
  </si>
  <si>
    <t>Informacje o maszynach</t>
  </si>
  <si>
    <t>Budowle (boiska, szatnie, infrastruktura gminna, suw, itp.)</t>
  </si>
  <si>
    <t>stropy, (drewniany, betonowy, DZ-3, itp.)</t>
  </si>
  <si>
    <t>GMINA SKOŁYSZYN</t>
  </si>
  <si>
    <t>Urząd Gminy Skołyszyn</t>
  </si>
  <si>
    <t>Skołyszyn 12</t>
  </si>
  <si>
    <t>pustak, bloczki</t>
  </si>
  <si>
    <t>DZ-3</t>
  </si>
  <si>
    <t>więżba drewniana, kryty blachą</t>
  </si>
  <si>
    <t>dostateczny</t>
  </si>
  <si>
    <t>Tak - Poczta Polska</t>
  </si>
  <si>
    <t>Tak</t>
  </si>
  <si>
    <t>Nie</t>
  </si>
  <si>
    <t>alarm, monitoring, kraty, objęty agencją ochrony, gaśnice</t>
  </si>
  <si>
    <t>betonowy</t>
  </si>
  <si>
    <t>bardzo dobry</t>
  </si>
  <si>
    <t xml:space="preserve">Tak </t>
  </si>
  <si>
    <t>kraty, gaśnice, monitoring</t>
  </si>
  <si>
    <t>Szatnia sportowa przy Stadionie Sportowym w Skołyszynie</t>
  </si>
  <si>
    <t>cegła, pustak</t>
  </si>
  <si>
    <t>dobry</t>
  </si>
  <si>
    <t>Skołyszyn 232</t>
  </si>
  <si>
    <t xml:space="preserve">kraty, gaśnice </t>
  </si>
  <si>
    <t>Liczba osób mogących brać udział w akcjach ratowniczo-gaśniczych</t>
  </si>
  <si>
    <t>OSP Bączal Dolny</t>
  </si>
  <si>
    <t>Bączal Dolny 173, 38-242 Skołyszyn</t>
  </si>
  <si>
    <t>OSP Bączal Górny</t>
  </si>
  <si>
    <t>Bączal Górny 198, 38-242 Skołyszyn</t>
  </si>
  <si>
    <t>OSP Harklowa</t>
  </si>
  <si>
    <t>Harklowa 501, 38-243 Harklowa</t>
  </si>
  <si>
    <t>OSP Jabłonica</t>
  </si>
  <si>
    <t>Jabłonica 126, 38-200 Jasło</t>
  </si>
  <si>
    <t>OSP Kunowa</t>
  </si>
  <si>
    <t>Kunowa B/N, 38-243 Harklowa</t>
  </si>
  <si>
    <t>OSP Lipnica Górna</t>
  </si>
  <si>
    <t>Lipnica Górna 136, 38-211 Jasło</t>
  </si>
  <si>
    <t>OSP Lisów</t>
  </si>
  <si>
    <t>Lisów 172, 38-242 Skołyszyn</t>
  </si>
  <si>
    <t>OSP Przysieki</t>
  </si>
  <si>
    <t>Przysieki 429, 38-207 Przysieki</t>
  </si>
  <si>
    <t>OSP Pusta Wola</t>
  </si>
  <si>
    <t>Pusta Wola 77, 38-243 Harklowa</t>
  </si>
  <si>
    <t>OSP Siepietnica</t>
  </si>
  <si>
    <t>Siepietnica 84, 38-340 Biecz</t>
  </si>
  <si>
    <t>OSP Skołyszyn</t>
  </si>
  <si>
    <t>Skołyszyn 500, 38-242 Skołyszyn</t>
  </si>
  <si>
    <t>OSP Sławęcin-Siedliska</t>
  </si>
  <si>
    <t>Sławęcin 93, 38-242 Skołyszyn</t>
  </si>
  <si>
    <t>OSP Święcany</t>
  </si>
  <si>
    <t>Święcany 2, 38-242 Skołyszyn</t>
  </si>
  <si>
    <t>Samodzielny Publiczny Zakład Opieki Zdrowotnej w Skołyszynie - ośrodek</t>
  </si>
  <si>
    <t>Samodzielny Publiczny Zakład Opieki Zdrowotnej w Skołyszynie - rehabilitacja</t>
  </si>
  <si>
    <t>bloczki</t>
  </si>
  <si>
    <t>więźba drewniana kryty blachą</t>
  </si>
  <si>
    <t>Ośrodek Zdrowia w Harklowej</t>
  </si>
  <si>
    <t>Harklowa 360</t>
  </si>
  <si>
    <t>żelbetonowy</t>
  </si>
  <si>
    <t>tak</t>
  </si>
  <si>
    <t>nie</t>
  </si>
  <si>
    <t>kraty, gaśnice</t>
  </si>
  <si>
    <t>Dom Ludowy i Remiza OSP w Harklowej</t>
  </si>
  <si>
    <t>Harklowa 501</t>
  </si>
  <si>
    <t>Święcany 2</t>
  </si>
  <si>
    <t xml:space="preserve">Dom Ludowy w Święcanach </t>
  </si>
  <si>
    <t>Sławęcin 103</t>
  </si>
  <si>
    <t>kraty, gaśnice, hydrant</t>
  </si>
  <si>
    <t>Dom Ludowy i Remiza OSP w Sławęcinie</t>
  </si>
  <si>
    <t>Dom Ludowy i Remiza OSP w Przysiekach</t>
  </si>
  <si>
    <t>Przysieki 429</t>
  </si>
  <si>
    <t>Święcany 1</t>
  </si>
  <si>
    <t>Dom Ludowy i Remiza OSP w Siepietnicy</t>
  </si>
  <si>
    <t>Siepietnica 84</t>
  </si>
  <si>
    <t>Dom Ludowy i Remiza OSP w Lisowie</t>
  </si>
  <si>
    <t>Lisów 172</t>
  </si>
  <si>
    <t>Dom Ludowy i Remiza OSP w Bączalu Górnym</t>
  </si>
  <si>
    <t>Bączal Górny 198</t>
  </si>
  <si>
    <t>Dom Ludowy i Remiza OSP w Bączalu Dolnym</t>
  </si>
  <si>
    <t>Bączal Dolny 173</t>
  </si>
  <si>
    <t>Dom Ludowy i Remiza OSP w Pustej Woli</t>
  </si>
  <si>
    <t>Pusta Wola 77</t>
  </si>
  <si>
    <t>Dom Ludowy i Remiza OSP w Jabłonicy</t>
  </si>
  <si>
    <t>Jabłonica 126</t>
  </si>
  <si>
    <t>Dom Ludowy i Remiza OSP w Lipnicy Górnej</t>
  </si>
  <si>
    <t>Lipnica Górna 136</t>
  </si>
  <si>
    <t xml:space="preserve">Nie </t>
  </si>
  <si>
    <t>Remiza OSP w Święcanach</t>
  </si>
  <si>
    <t>bloczki, słupy żelbetonowe</t>
  </si>
  <si>
    <t>SP ZOZ w Święcanach</t>
  </si>
  <si>
    <t>Święcany 2A</t>
  </si>
  <si>
    <t>kraty, gaśnice, monitoring, system napowietrzania, klapy dymowe</t>
  </si>
  <si>
    <t>Stara szkoła w Harklowej</t>
  </si>
  <si>
    <t>Harklowa 71</t>
  </si>
  <si>
    <t xml:space="preserve">cegła </t>
  </si>
  <si>
    <t>Częściowo</t>
  </si>
  <si>
    <t>Remiza OSP w Skołyszynie</t>
  </si>
  <si>
    <t>Skołyszyn 500</t>
  </si>
  <si>
    <t>375W/ 6375W</t>
  </si>
  <si>
    <t>Sofarsolar 6,6KTL-X G3</t>
  </si>
  <si>
    <t>Longi LR4-60HPH</t>
  </si>
  <si>
    <t>pustak, słupy żelbet.</t>
  </si>
  <si>
    <t>więźba drewniana kryty blachą + membrana</t>
  </si>
  <si>
    <t>kraty, gaśnice, hydrant, monitoring</t>
  </si>
  <si>
    <t>Stadion sportowy w Skołyszynie</t>
  </si>
  <si>
    <t>Trybuna modułowa na 200 miejsc na stadionie w Skołyszynie</t>
  </si>
  <si>
    <t>Skołyszyn, dz. 665/12</t>
  </si>
  <si>
    <t>Kort tenisowy na stadionie w Skołyszynie</t>
  </si>
  <si>
    <t>Boisko wielofunkcyjne przy stadionie w Skołyszynie</t>
  </si>
  <si>
    <t>Skołyszyn, dz.  667/1, 667/57,667/60, 669/18, 697/1,698/1, 667/8, 667/58, 668, 693/1, 697/3, 698/2, 667/56, 667/59, 669/9, 696/2, 697/4</t>
  </si>
  <si>
    <t>Skołyszyn 323</t>
  </si>
  <si>
    <t>Budynek warsztatowy, PSZOK</t>
  </si>
  <si>
    <t>więźba drewniania kryty blachą</t>
  </si>
  <si>
    <t>Park w Skołyszynie (staw, molo, pomost, alejki, oświetlenie, toaleta, plac zabaw, ławki, glorieta, pergola,  infrastruktura, monitoring, pumptrack, zieleń)</t>
  </si>
  <si>
    <t>Skołyszyn, dz. nr 665/12</t>
  </si>
  <si>
    <t>Kładka linowa dla pieszych nad rzeką Ropą w m. Przysieki</t>
  </si>
  <si>
    <t>2020 (remont generalny)</t>
  </si>
  <si>
    <t>Droga gminna Nr 113670R</t>
  </si>
  <si>
    <t>Święcany, dz. nr 1585</t>
  </si>
  <si>
    <t>Gmina Skołyszyn</t>
  </si>
  <si>
    <t>brak</t>
  </si>
  <si>
    <t>Zestaw serwera wraz z oprogramowaniem (UG/487/2973)</t>
  </si>
  <si>
    <t>Serwer do wirtualizacji  2 szt. (UG/487/3143)</t>
  </si>
  <si>
    <t>Macierz dyskowa (UG/487/3144)</t>
  </si>
  <si>
    <t>Przełącznik sieci LAN 2 szt. (UG/487/3145)</t>
  </si>
  <si>
    <t>Komputer Dell Optiplex 7000 MFF (UG/013/A/576)</t>
  </si>
  <si>
    <t>Linksys LG552-52-Port Managed Gigabit Switch (UG/013/A/430</t>
  </si>
  <si>
    <t>Stacja robocza Fujitsu (UG/013/CG/1)</t>
  </si>
  <si>
    <t>Stacja robocza Fujitsu (UG/013/CG/2)</t>
  </si>
  <si>
    <t>Stacja robocza Fujitsu (UG/013/CG/3)</t>
  </si>
  <si>
    <t>Stacja robocza Fujitsu (UG/013/CG/4)</t>
  </si>
  <si>
    <t>Stacja robocza Fujitsu (UG/013/CG/5)</t>
  </si>
  <si>
    <t>Stacja robocza Fujitsu (UG/013/CG/6)</t>
  </si>
  <si>
    <t>Stacja robocza Fujitsu (UG/013/CG/7)</t>
  </si>
  <si>
    <t>Stacja robocza Fujitsu (UG/013/CG/8)</t>
  </si>
  <si>
    <t>Stacja robocza Fujitsu (UG/013/CG/9)</t>
  </si>
  <si>
    <t>Stacja robocza Fujitsu (UG/013/CG/10)</t>
  </si>
  <si>
    <t>System monitoringu serwerowni VUTLAN (UG/013/A/504)</t>
  </si>
  <si>
    <t>laptop DELL Vostro 3501 z Microsoft Office 2019 (UG/013/A/554</t>
  </si>
  <si>
    <t>Laptop Dell Vostro 3510 i5-1135G7 (UG/013/A/582</t>
  </si>
  <si>
    <t>Laptop Dell Vostro 3515 Ryzen 5 z lic. MS Office (UG/013/A/561)</t>
  </si>
  <si>
    <t>Laptop HP 250 G7 (UG/313/A/509)</t>
  </si>
  <si>
    <t>Notebook ASUS 8G 512 SSD 15,6 FHD (UG/013/S+/2</t>
  </si>
  <si>
    <t>Tablet Lenovo TAB M11 z etui Tech-Protect (UG/013/RG/17)</t>
  </si>
  <si>
    <t>Tablet Lenovo TAB M11 z etui Tech-Protect (UG/013/RG/18)</t>
  </si>
  <si>
    <t>Tablet Lenovo TAB M11 z etui Tech-Protect (UG/013/RG/19)</t>
  </si>
  <si>
    <t>Tablet Lenovo TAB M11 z etui Tech-Protect (UG/013/RG/20)</t>
  </si>
  <si>
    <t>Tablet Lenovo TAB M11 z etui Tech-Protect (UG/013/RG/21)</t>
  </si>
  <si>
    <t>Tablet Lenovo TAB M11 z etui Tech-Protect (UG/013/RG/22)</t>
  </si>
  <si>
    <t>Tablet Lenovo TAB M11 z etui Tech-Protect (UG/013/RG/23)</t>
  </si>
  <si>
    <t>Tablet Lenovo TAB M11 z etui Tech-Protect (UG/013/RG/24)</t>
  </si>
  <si>
    <t>Tablet Lenovo TAB M11 z etui Tech-Protect (UG/013/RG/25)</t>
  </si>
  <si>
    <t>Tablet Lenovo TAB M11 z etui Tech-Protect (UG/013/RG/26)</t>
  </si>
  <si>
    <t>Tablet Lenovo TAB M11 z etui Tech-Protect (UG/013/RG/27)</t>
  </si>
  <si>
    <t>Tablet Lenovo TAB M11 z etui Tech-Protect (UG/013/RG/28)</t>
  </si>
  <si>
    <t>Tablet Lenovo TAB M11 z etui Tech-Protect (UG/013/RG/29)</t>
  </si>
  <si>
    <t>Tablet Lenovo TAB M11 z etui Tech-Protect (UG/013/RG/30)</t>
  </si>
  <si>
    <t>Tablet Lenovo TAB M11 z etui Tech-Protect (UG/013/RG/31)</t>
  </si>
  <si>
    <t>Monitoring wizyjny bocianiego gniazda (UG/013/A/571</t>
  </si>
  <si>
    <t>wartość księgowa netto na dzień 31.12.2023</t>
  </si>
  <si>
    <t xml:space="preserve">Wartość księgowa brutto na dzień 31.12.2023 </t>
  </si>
  <si>
    <t>Była Remiza OSP w Święcanach (biblioteka)</t>
  </si>
  <si>
    <t>ujęta razem z SP ZOZ w Skołyszynie</t>
  </si>
  <si>
    <t>brak w ewidencji, władający: OSP Święcany</t>
  </si>
  <si>
    <t>Drogi gminne publiczne oraz wewnętrzne na terenie gminy - ok. 225 km</t>
  </si>
  <si>
    <t>Oświetlenie drogowe, uliczne (1289 opraw)</t>
  </si>
  <si>
    <t>teren Gminy Skołyszyn</t>
  </si>
  <si>
    <t xml:space="preserve"> SP ZOZ Święcany 2A</t>
  </si>
  <si>
    <t>Longi</t>
  </si>
  <si>
    <t>Wiaty przystankowe (44 szt.)</t>
  </si>
  <si>
    <t>Kontenery, pojemniki na odpady komunalne, segregowane</t>
  </si>
  <si>
    <t>wartość szacunkowa</t>
  </si>
  <si>
    <t>Lustra drogowe (22 szt.)</t>
  </si>
  <si>
    <t>Kosze uliczne betonowe (60szt.)</t>
  </si>
  <si>
    <t>Oznakowanie drogowe (ok. 490 szt.)</t>
  </si>
  <si>
    <t>Skołyszyn 283</t>
  </si>
  <si>
    <t>gaśnice, monitoring</t>
  </si>
  <si>
    <t>bloczki, słupy żelbetowe</t>
  </si>
  <si>
    <t>Gminny Ośrodek Kultury i Czytelnictwa w Skołyszynie                                       Dobudowa wejścia i klatki schodowej, podnośnik dla niepełnosprawnych</t>
  </si>
  <si>
    <t>więźba drewniana, płyta OSB,  membrana PVC</t>
  </si>
  <si>
    <t>(rozbudowa) 2024</t>
  </si>
  <si>
    <t>wym.zewn. 10.01 x 13,17 m</t>
  </si>
  <si>
    <t>Ubezpieczenie mienia od ryzyk nienazwanych (all risk)</t>
  </si>
  <si>
    <t>Przedmiot ubezpieczenia</t>
  </si>
  <si>
    <t>System ubezpieczenia</t>
  </si>
  <si>
    <t xml:space="preserve">Suma ubezpieczenia </t>
  </si>
  <si>
    <t>Sposób określenia wartości</t>
  </si>
  <si>
    <t>Sumy stałe</t>
  </si>
  <si>
    <t>WKB/
WO</t>
  </si>
  <si>
    <t>WKB</t>
  </si>
  <si>
    <t>OZE - panele fotowoltaiczne -  Tabela nr 4</t>
  </si>
  <si>
    <t>WO</t>
  </si>
  <si>
    <t>Razem</t>
  </si>
  <si>
    <t>limity wspólne dla wszystkich jednostek</t>
  </si>
  <si>
    <t>Pr. ryzyko</t>
  </si>
  <si>
    <t>WZ</t>
  </si>
  <si>
    <t>WR</t>
  </si>
  <si>
    <t>WN</t>
  </si>
  <si>
    <t>WO / WR</t>
  </si>
  <si>
    <t>Ubezpieczenie sprzętu elektronicznego</t>
  </si>
  <si>
    <t>Suma ubezpieczenia</t>
  </si>
  <si>
    <t>Sprzęt elektroniczny stacjonarny - Tabela nr 4</t>
  </si>
  <si>
    <t>sumy stałe</t>
  </si>
  <si>
    <t>Sprzęt elektroniczny przenośny  - Tabela nr 4</t>
  </si>
  <si>
    <t>Monitoring</t>
  </si>
  <si>
    <t>Dane i nośniki danych</t>
  </si>
  <si>
    <t>Litmi</t>
  </si>
  <si>
    <t>Zwiększone koszty działalności</t>
  </si>
  <si>
    <t xml:space="preserve">Telefony komórkowe, tablety, smartfony, iPody  </t>
  </si>
  <si>
    <t>Ubezpieczenie maszyn od awarii i uszkodzeń</t>
  </si>
  <si>
    <t>1.</t>
  </si>
  <si>
    <t>Maszyny i urządzenia - Tabela nr 7</t>
  </si>
  <si>
    <t>Limit odpowiedzialności dla ubezpieczenia mienia od kradzieży z włamaniem i rabunku</t>
  </si>
  <si>
    <t>Limit odpowiedzialności</t>
  </si>
  <si>
    <t>środki trwałe /maszyny, urządzenia i wyposażenie/ oraz mienie 
niskocenne w tym sprzęt elektroniczny niewykazany w EEI</t>
  </si>
  <si>
    <t>księgozbiory, zbiory biblioteczne</t>
  </si>
  <si>
    <t>mienie pracownicze i uczniowskie</t>
  </si>
  <si>
    <t xml:space="preserve">20 000,00 zł;
500,00 zł/os. </t>
  </si>
  <si>
    <t>mienie OSP</t>
  </si>
  <si>
    <t>mienie osób trzecich</t>
  </si>
  <si>
    <t>środki obrotowe</t>
  </si>
  <si>
    <t>gotówka - od kradzieży z włamaniem</t>
  </si>
  <si>
    <t>gotówka - od rabunku</t>
  </si>
  <si>
    <t xml:space="preserve">gotówka - transport </t>
  </si>
  <si>
    <t>Kradzież zwykła</t>
  </si>
  <si>
    <t>Wykaz sum ubezpieczenia/mienia Gminy Skołyszyn</t>
  </si>
  <si>
    <t>TAK</t>
  </si>
  <si>
    <t>NIE</t>
  </si>
  <si>
    <t>Tabela nr 1</t>
  </si>
  <si>
    <t>Nazwa jednostki - ubezpieczony</t>
  </si>
  <si>
    <t>Rodzaj prowadzonej działalności (opisowo)</t>
  </si>
  <si>
    <t>Liczba pracowników</t>
  </si>
  <si>
    <t xml:space="preserve">Czy od 1997 r. wystąpiło w jednostce ryzyko powodzi? </t>
  </si>
  <si>
    <t>Urząd Gminy</t>
  </si>
  <si>
    <t>8411Z</t>
  </si>
  <si>
    <t>8899Z</t>
  </si>
  <si>
    <t>001033438</t>
  </si>
  <si>
    <t>Gminny Ośrodek Pomocy Społecznej w Skołyszynie</t>
  </si>
  <si>
    <t>Środowiskowy Dom Samopomocy w Przysiekach</t>
  </si>
  <si>
    <t xml:space="preserve">Gminny Zakład Gospodarki Komunalnej w Skołyszynie </t>
  </si>
  <si>
    <t>Gminny Ośrodek Kultury i Czytelnictwa w Skołyszynie</t>
  </si>
  <si>
    <t>Szkoła Podstawowa w Bączalu Dolnym</t>
  </si>
  <si>
    <t>Szkoła Podstawowa w Kunowej</t>
  </si>
  <si>
    <t>Szkoła Podstawowa w Zespole Szkół Publicznych w Skołyszynie</t>
  </si>
  <si>
    <t>Szkoła Podstawowa w Święcanach</t>
  </si>
  <si>
    <t>Szkoła Podstawowa w Jabłonicy</t>
  </si>
  <si>
    <t>Szkoła Podstawowa w Lisowie</t>
  </si>
  <si>
    <t>Szkoła Podstawowa w Harklowej</t>
  </si>
  <si>
    <t>Szkoła Podstawowa w Przysiekach</t>
  </si>
  <si>
    <t>Gminny Zespół Obsługi Ekonomiczno – Administracyjnej Szkół w Skołyszynie</t>
  </si>
  <si>
    <t>Urząd Gminy w Skołyszynie</t>
  </si>
  <si>
    <t>001213672</t>
  </si>
  <si>
    <t>001214157</t>
  </si>
  <si>
    <t>000559760</t>
  </si>
  <si>
    <t>001214186</t>
  </si>
  <si>
    <t>001214140</t>
  </si>
  <si>
    <t>001213134</t>
  </si>
  <si>
    <t>001214163</t>
  </si>
  <si>
    <t>001214170</t>
  </si>
  <si>
    <t>004010969</t>
  </si>
  <si>
    <t>180787871</t>
  </si>
  <si>
    <t>370496690</t>
  </si>
  <si>
    <t>370464483</t>
  </si>
  <si>
    <t>370440382</t>
  </si>
  <si>
    <t>000551154</t>
  </si>
  <si>
    <t>Bączal Dolny 101 38-242 Skołyszyn</t>
  </si>
  <si>
    <t>Kunowa 89 38-243 Harklowa</t>
  </si>
  <si>
    <t>38-242 Skołyszyn 222</t>
  </si>
  <si>
    <t>Święcany 529 38-242 Skołyszyn</t>
  </si>
  <si>
    <t>Jabłonica 127 38-200 Jasło</t>
  </si>
  <si>
    <t>Lisów 76 38-242 Skołyszyn</t>
  </si>
  <si>
    <t>38-243 Harklowa 353</t>
  </si>
  <si>
    <t>38-207 Przysieki 88</t>
  </si>
  <si>
    <t>38-242 Skołyszyn 317</t>
  </si>
  <si>
    <t>38-207 Przysieki 428</t>
  </si>
  <si>
    <t>38-242 Skołyszyn 12</t>
  </si>
  <si>
    <t>38-242 Skołyszyn 283</t>
  </si>
  <si>
    <t>38-242 Skołyszyn 215</t>
  </si>
  <si>
    <t>8520Z</t>
  </si>
  <si>
    <t>3600Z
3811Z</t>
  </si>
  <si>
    <t>9101A
9004z</t>
  </si>
  <si>
    <t>6920z</t>
  </si>
  <si>
    <t>8411z</t>
  </si>
  <si>
    <t>PKD (zgodnie z REGON)</t>
  </si>
  <si>
    <t>Działalność edukacyjna</t>
  </si>
  <si>
    <t>Opieka społeczna</t>
  </si>
  <si>
    <t>Zakład komunalny</t>
  </si>
  <si>
    <t>Ośrodek kultury</t>
  </si>
  <si>
    <t>Administracja</t>
  </si>
  <si>
    <t>działąlność samorządowa</t>
  </si>
  <si>
    <t>budynek szkoły</t>
  </si>
  <si>
    <t>Bączal Dolny 101</t>
  </si>
  <si>
    <t>hydranty hp25, gaśnice</t>
  </si>
  <si>
    <t>pustaki, cegła</t>
  </si>
  <si>
    <t>konstrukcja żelbetowa</t>
  </si>
  <si>
    <t>więźba drewniana, blacha trapezowa powlekana</t>
  </si>
  <si>
    <t xml:space="preserve">sala gimnastyczna </t>
  </si>
  <si>
    <t>kraty w oknach</t>
  </si>
  <si>
    <t>płyty żelbetowe wielokanałowe</t>
  </si>
  <si>
    <t>centrym rekreacyjno sportowe ( plac zabaw, boiska) - (013 - 30926,39)</t>
  </si>
  <si>
    <t>Ogrodzenie</t>
  </si>
  <si>
    <t>SP Bączal</t>
  </si>
  <si>
    <t>klimatyzator</t>
  </si>
  <si>
    <t>2.</t>
  </si>
  <si>
    <t>magiczny dywan</t>
  </si>
  <si>
    <t>3.</t>
  </si>
  <si>
    <t xml:space="preserve"> monitor interaktywny ABETEK TS7 Mate 65</t>
  </si>
  <si>
    <t>4.</t>
  </si>
  <si>
    <t>Aparat Canon Powershot</t>
  </si>
  <si>
    <t>Drukarka 3D Maker Bot</t>
  </si>
  <si>
    <t>Laptop Asus 15,6''</t>
  </si>
  <si>
    <t xml:space="preserve">laptop ASUS </t>
  </si>
  <si>
    <t>5.</t>
  </si>
  <si>
    <t>LENOWOE570 7100U/4GB/500GB/W10P 14 szt</t>
  </si>
  <si>
    <t>6.</t>
  </si>
  <si>
    <t>LENOWOE570 7100U/4GB/500GB/W10P+SSD</t>
  </si>
  <si>
    <t>7.</t>
  </si>
  <si>
    <t xml:space="preserve">LegoMindstorms EV3 + zasilacz 4szt </t>
  </si>
  <si>
    <t>8.</t>
  </si>
  <si>
    <t>Photon Edi Lite 5 szt</t>
  </si>
  <si>
    <t>9.</t>
  </si>
  <si>
    <t>tablet lenowo</t>
  </si>
  <si>
    <t>10.</t>
  </si>
  <si>
    <t xml:space="preserve">tablet huawei - 3 szt. </t>
  </si>
  <si>
    <t>11.</t>
  </si>
  <si>
    <t xml:space="preserve">program zdalna szkoła - laptopy - 9 szt. </t>
  </si>
  <si>
    <t>monitoring - na zewnątrz</t>
  </si>
  <si>
    <t>GMINA SKOŁYSZYN / URZĄD GMINY</t>
  </si>
  <si>
    <t xml:space="preserve">SP HARKLOWA </t>
  </si>
  <si>
    <t xml:space="preserve">budynek szkoły </t>
  </si>
  <si>
    <t>Harklowa 353</t>
  </si>
  <si>
    <t>pustak, cegła</t>
  </si>
  <si>
    <t>stropodach</t>
  </si>
  <si>
    <t>dach dwuspadowy kryty blachą</t>
  </si>
  <si>
    <t>budynek gospodarczy</t>
  </si>
  <si>
    <t>pustak</t>
  </si>
  <si>
    <t>beton</t>
  </si>
  <si>
    <t>dach kryty blachą</t>
  </si>
  <si>
    <t>Plac zabaw</t>
  </si>
  <si>
    <t>Parking, plac obok szkoły (2000m2)</t>
  </si>
  <si>
    <t>Boisko wielofunkcyjne (510 m2)</t>
  </si>
  <si>
    <t>Oświetlenie boiska wielofunkc.</t>
  </si>
  <si>
    <t>SP w Bączalu Dolnym</t>
  </si>
  <si>
    <t>monitor</t>
  </si>
  <si>
    <t>Drukarka 3D ( laboratoria przyszłości )</t>
  </si>
  <si>
    <t xml:space="preserve">pralka </t>
  </si>
  <si>
    <t>razem</t>
  </si>
  <si>
    <t>Laptop LENOVO dzieci ( Nowa Jakość kształcenia w Gminie Skołyszyn ) 20 szt.</t>
  </si>
  <si>
    <t>Laptop LENOVO nauczyciele ( Nowa Jakość kształcenia w Gminie Skołyszyn ) 2 szt.</t>
  </si>
  <si>
    <t xml:space="preserve">tablet - 4 szt. </t>
  </si>
  <si>
    <t>Laptopy z projektu zdalna szkoła - 8 szt.</t>
  </si>
  <si>
    <t>sprzęt nagłaśniający</t>
  </si>
  <si>
    <t>monitor interaktywny SMART</t>
  </si>
  <si>
    <t xml:space="preserve">monitoring </t>
  </si>
  <si>
    <t>SP JABŁONICA</t>
  </si>
  <si>
    <t>Jabłonica 127</t>
  </si>
  <si>
    <t>alarm (sala komp.), gaśnice</t>
  </si>
  <si>
    <t>cegła</t>
  </si>
  <si>
    <t>żelbetowy</t>
  </si>
  <si>
    <t>konstr.drewn. kryta blachodachówką</t>
  </si>
  <si>
    <t xml:space="preserve">budynek gospodarczy </t>
  </si>
  <si>
    <t>konstr.drewn. Kryta blachą</t>
  </si>
  <si>
    <t>obiekt pomocniczy (parking, dr.dojazd.)</t>
  </si>
  <si>
    <t>studnia wiercona</t>
  </si>
  <si>
    <t>plac zabaw</t>
  </si>
  <si>
    <t xml:space="preserve">boisko sportowe </t>
  </si>
  <si>
    <t xml:space="preserve">boisko wielofunkcyjne </t>
  </si>
  <si>
    <t xml:space="preserve">monitor interaktywny </t>
  </si>
  <si>
    <t xml:space="preserve">monitor interaktywny Avtek </t>
  </si>
  <si>
    <t>Wykaz sprzętu elektronicznego przenośnego</t>
  </si>
  <si>
    <t>laptop - szt. 7</t>
  </si>
  <si>
    <t>DRUKARKA 3D FLASHFORGE AD3 Z AKCESORIAMI</t>
  </si>
  <si>
    <t>APARAT KODAK AZ901 + KARTA PAMIĘCI</t>
  </si>
  <si>
    <t>LAPTOP ASUS X515JA</t>
  </si>
  <si>
    <t>KOLUMNA FBT X LITE 112 A 2 szt.</t>
  </si>
  <si>
    <t>LENOWO.E570 7100U/4GB/500GB/W1OP  (11 szt.)</t>
  </si>
  <si>
    <t>LENOWO.E570 7100U/4GB/500GB/W1OP+SSD</t>
  </si>
  <si>
    <t>SP KUNOWA</t>
  </si>
  <si>
    <t>Kunowa 89</t>
  </si>
  <si>
    <t>gaśnice, hydranty, monitoring</t>
  </si>
  <si>
    <t>cegła, pustak, żelbet</t>
  </si>
  <si>
    <t>drewniana, kryty blachą stalową</t>
  </si>
  <si>
    <t>sala gimnastyczna (połączona z budynkiem szkoły)</t>
  </si>
  <si>
    <t>gaśnice, hydranty</t>
  </si>
  <si>
    <t>żelbetowe</t>
  </si>
  <si>
    <t>konstr. stalowa kryta blachą</t>
  </si>
  <si>
    <t>Ogrodzenie szkoły</t>
  </si>
  <si>
    <t>Parking</t>
  </si>
  <si>
    <t>Plac zabaw (242 m2)</t>
  </si>
  <si>
    <t>komputer - szt. 10</t>
  </si>
  <si>
    <t xml:space="preserve">komputer do tablicy interaktywnej z oprogramowaniem </t>
  </si>
  <si>
    <t>Monitor inter myBoard</t>
  </si>
  <si>
    <t>drukarka 3D flusorge</t>
  </si>
  <si>
    <t>tablet lenowo tbx 103 5szt</t>
  </si>
  <si>
    <t>laptop lenE5707100U/4GB/500GB/W10P 15 szt</t>
  </si>
  <si>
    <t>laptop LEN E570 7100U/4GB/500GB/W10P+55D</t>
  </si>
  <si>
    <t>laptop - szt. 5</t>
  </si>
  <si>
    <t xml:space="preserve">laptop - szt. 7 - projekt zdalna szkoła </t>
  </si>
  <si>
    <t>aparat canon</t>
  </si>
  <si>
    <t>laptop 15,6 Asus</t>
  </si>
  <si>
    <t>Monitor interaktywny  4k65'</t>
  </si>
  <si>
    <t xml:space="preserve">laptop DELL </t>
  </si>
  <si>
    <t>SP LISÓW</t>
  </si>
  <si>
    <t>Lisów 76</t>
  </si>
  <si>
    <t>monitoring wizyjny, gaśnice.</t>
  </si>
  <si>
    <t>cegła, bloczki, beton</t>
  </si>
  <si>
    <t>konstrukcja żelbetowa gęstożebrowa</t>
  </si>
  <si>
    <t>więźba drewniana, blacha trapezowa emaliowana</t>
  </si>
  <si>
    <t>DOBRY</t>
  </si>
  <si>
    <t xml:space="preserve">ogrodzenie </t>
  </si>
  <si>
    <t xml:space="preserve">obiekty pomocnicze, droga dojazd, utw.terenu. </t>
  </si>
  <si>
    <t xml:space="preserve"> SP LISÓW</t>
  </si>
  <si>
    <t>komputer AIO</t>
  </si>
  <si>
    <t xml:space="preserve">sprzęt nagłaśniający </t>
  </si>
  <si>
    <t>komputer przenośny LENOVO  16 szt.</t>
  </si>
  <si>
    <t>drukarka 3D</t>
  </si>
  <si>
    <t>komputer przenośny ASUS</t>
  </si>
  <si>
    <t>Aparat KODAK z kartą pamięci</t>
  </si>
  <si>
    <t xml:space="preserve">laptop - 7 szt. </t>
  </si>
  <si>
    <t>maszyna do szycia</t>
  </si>
  <si>
    <t>monitoring - wewątrz budynku 3 kamery, na zewnątrz budynku 4 kamery</t>
  </si>
  <si>
    <t>SP PRZYSIEKI</t>
  </si>
  <si>
    <t>budynek szkolny</t>
  </si>
  <si>
    <t>Przysieki 88</t>
  </si>
  <si>
    <t>stropodach, płyty żelbetowe</t>
  </si>
  <si>
    <t>konstr.drewn.kryty blachą</t>
  </si>
  <si>
    <t xml:space="preserve">budynek "przewiązka" </t>
  </si>
  <si>
    <t>Budynek gospodarczy</t>
  </si>
  <si>
    <t xml:space="preserve"> płyty żelbetowe</t>
  </si>
  <si>
    <t>Sala gimnastyczna (połączona z budynkiem szkoły)</t>
  </si>
  <si>
    <t>kraty, gaśnice, hydrant, monitoring, system napowietrzania, klapy dymowe</t>
  </si>
  <si>
    <t>bloczki, słupy żelbet.</t>
  </si>
  <si>
    <t>żelbetowy, stalowy</t>
  </si>
  <si>
    <t>konstr. Drewn., Stalowa kryta blachą</t>
  </si>
  <si>
    <r>
      <t xml:space="preserve">STAN TECHNICZNY 
</t>
    </r>
    <r>
      <rPr>
        <i/>
        <sz val="10"/>
        <color theme="0"/>
        <rFont val="Arial"/>
        <family val="2"/>
        <charset val="238"/>
      </rPr>
      <t>np. bardzo doby, dobry, dostateczny, zły (do remontu) lub nie występuje</t>
    </r>
  </si>
  <si>
    <t>Plac zabaw obok szkoły (PROW)</t>
  </si>
  <si>
    <t xml:space="preserve"> SP PRZYSIEKI</t>
  </si>
  <si>
    <t>komputer</t>
  </si>
  <si>
    <t xml:space="preserve">monitor interaktywny ( labolatoria przyszłości ) </t>
  </si>
  <si>
    <t>Drukarka 3D ( labolatoria przyszłości )</t>
  </si>
  <si>
    <t>Monitor interaktywny NEWLINE ( pomoce dydaktyczne z rezerwy subwencji oświatowej )</t>
  </si>
  <si>
    <t>komputer - sekretariat</t>
  </si>
  <si>
    <t>Monitor interaktywny MY BOARD SILVER ( aktywna tablica ) 2 szt</t>
  </si>
  <si>
    <t>Laptop LENOVO nauczyciele ( nowa jakość kształcenia w Gminie Skołyszyn ) 2 szt.</t>
  </si>
  <si>
    <t>Laptop LENOVO dzieci ( nowa jakość kształcenia w Gminie Skołyszyn ) 13 szt. ( cena 2029,50 )</t>
  </si>
  <si>
    <t>Tablet BLOW - 5 sz. ( cena 430 zł )</t>
  </si>
  <si>
    <t>Laptop ( zdalna szkoła ) 9 szt.</t>
  </si>
  <si>
    <t>Laptop LENOVO ( labolatoria przyszłości )</t>
  </si>
  <si>
    <t xml:space="preserve">Ekspres do kawy DOLONGHI </t>
  </si>
  <si>
    <t xml:space="preserve">zestaw nagłaśniający </t>
  </si>
  <si>
    <t>PRZEDSZKOLE Skołyszyn</t>
  </si>
  <si>
    <t>budynek przedszkola</t>
  </si>
  <si>
    <t>Skołyszyn 215</t>
  </si>
  <si>
    <t>gaśnice, kraty, monitoring</t>
  </si>
  <si>
    <t>stropodach, żelbetonowy</t>
  </si>
  <si>
    <t>konstr. Drewn. Kryta blachą</t>
  </si>
  <si>
    <t>Tak (GZOEAS)</t>
  </si>
  <si>
    <t>ogrodzenie</t>
  </si>
  <si>
    <t>parking</t>
  </si>
  <si>
    <t>SP PRZEDSZKOLE</t>
  </si>
  <si>
    <t>monitor interaktywny</t>
  </si>
  <si>
    <t>PRZEDSZKOLE</t>
  </si>
  <si>
    <t xml:space="preserve">SP SKOŁYSZYN </t>
  </si>
  <si>
    <t>Skołyszyn 222</t>
  </si>
  <si>
    <t>więzba drewniana kryty blachą</t>
  </si>
  <si>
    <t>budynek szkoły - byłe gminazjum</t>
  </si>
  <si>
    <t>przewiązka pom. Budynkami</t>
  </si>
  <si>
    <t>pustak, słupy żelbetonowe</t>
  </si>
  <si>
    <t>kontrukcja drewn., stalowa kryty blachą</t>
  </si>
  <si>
    <t>Plac zabaw (Nivea)</t>
  </si>
  <si>
    <t>Zagosp. Terenu, miejsca post. Kiss&amp;Ride</t>
  </si>
  <si>
    <t>SP SKOŁYSZYN</t>
  </si>
  <si>
    <t>monitor interaktywny SIVER</t>
  </si>
  <si>
    <t>projektor - szt. 2</t>
  </si>
  <si>
    <t xml:space="preserve">Tablica interaktywna - szt 2 </t>
  </si>
  <si>
    <t>Drukarka 3D</t>
  </si>
  <si>
    <t>laptop lenowo - szt. 25  (nowa jakość kształcenia)</t>
  </si>
  <si>
    <t xml:space="preserve">kolumna głośnikowa </t>
  </si>
  <si>
    <t>tablet lenowo - szt. 6</t>
  </si>
  <si>
    <t xml:space="preserve">laptop - szt. 12 ( zdalna szkoła) </t>
  </si>
  <si>
    <t>laptop HP 250GT</t>
  </si>
  <si>
    <t>telskop (laboratorium przyszłości)</t>
  </si>
  <si>
    <t xml:space="preserve">oscyloskop </t>
  </si>
  <si>
    <t>aparot fotograficzny Canon</t>
  </si>
  <si>
    <t>monitoring</t>
  </si>
  <si>
    <t xml:space="preserve">Moc znamieniowa </t>
  </si>
  <si>
    <t>Piec konwekcyjno -parowy</t>
  </si>
  <si>
    <t>HENDI 223130</t>
  </si>
  <si>
    <t>00G4514972</t>
  </si>
  <si>
    <t>13,8 kw</t>
  </si>
  <si>
    <t>00G4514971</t>
  </si>
  <si>
    <t>Patelnia elektryczna</t>
  </si>
  <si>
    <t>KROMET 000.PE-040x</t>
  </si>
  <si>
    <t>ZM2018/00061/001/002</t>
  </si>
  <si>
    <t>9 kw</t>
  </si>
  <si>
    <t>SP ŚWIĘCANY</t>
  </si>
  <si>
    <t>Święcany 529</t>
  </si>
  <si>
    <t>żelbetonowy, stropodach</t>
  </si>
  <si>
    <t>konstr. Drewn. Kryty blachą</t>
  </si>
  <si>
    <t xml:space="preserve">ogrodzenia </t>
  </si>
  <si>
    <t xml:space="preserve">stadion szkolny z ogrodzeniem </t>
  </si>
  <si>
    <t xml:space="preserve">plac zabaw program Obszary Wiejskie </t>
  </si>
  <si>
    <t xml:space="preserve">plac zabaw </t>
  </si>
  <si>
    <t>obiekty pomocnicze, wjazd do szkoły, utwardzenie terenu</t>
  </si>
  <si>
    <t>domofon z automatycznym otwieraniem drzwi</t>
  </si>
  <si>
    <t>szafa chłodnicza  600l</t>
  </si>
  <si>
    <t>Monitor Philips 27"</t>
  </si>
  <si>
    <t xml:space="preserve">zestaw komputerowy stacjonarny </t>
  </si>
  <si>
    <t>monitor interaktywny AVTEK</t>
  </si>
  <si>
    <t>dywan interaktywny</t>
  </si>
  <si>
    <t>port SWITCH</t>
  </si>
  <si>
    <t xml:space="preserve">nowa jakość kształcenia </t>
  </si>
  <si>
    <t>laptop lenowo E 570 ( 170 szt.)</t>
  </si>
  <si>
    <t>laptop lenowo E 570 + SSD ( 2 szt.)</t>
  </si>
  <si>
    <t>urządzenie wielofunkcyjne EPSON</t>
  </si>
  <si>
    <t xml:space="preserve">projektor OPTOMA </t>
  </si>
  <si>
    <t>LEGO mindstorms EV3 (4 szt.)</t>
  </si>
  <si>
    <t>Photon (9 szt.)</t>
  </si>
  <si>
    <t>zdalna szkoła - szt. 12 laptop</t>
  </si>
  <si>
    <t>Notebook HP 15</t>
  </si>
  <si>
    <t>zakupy z projektu Erasmus +</t>
  </si>
  <si>
    <t>laptop deel precision 5520 xeon</t>
  </si>
  <si>
    <t>drukarka Brother DCP (2 szt.)</t>
  </si>
  <si>
    <t xml:space="preserve">projekt laboratoria przyszłości </t>
  </si>
  <si>
    <t>2021/2022</t>
  </si>
  <si>
    <t>12.</t>
  </si>
  <si>
    <t>drukarka 3D MAKER BOT</t>
  </si>
  <si>
    <t>13.</t>
  </si>
  <si>
    <t>CANON PowerShot G7</t>
  </si>
  <si>
    <t>14.</t>
  </si>
  <si>
    <t>HendiChif urządzenie multifunkcyjne</t>
  </si>
  <si>
    <t>15.</t>
  </si>
  <si>
    <t>pianino cyfrowe</t>
  </si>
  <si>
    <t>1970 r. adaptowany w 2005 r.</t>
  </si>
  <si>
    <t>Przysieki 428, 38-207 Jasło</t>
  </si>
  <si>
    <t xml:space="preserve">urządzenia przeciwpożarowe - hydranty, oświetlenie ewakuacyne, instalacja usuwania dymu,system alarmowy, instalacja odgromowa, zabezpieczenie przeciw kradzieżowe- system alarmowy z całododobowym monitoringiem sygnałów </t>
  </si>
  <si>
    <t>konstrukcja murowana/ żelbetonowa</t>
  </si>
  <si>
    <t>dach płaski</t>
  </si>
  <si>
    <t>Garaż</t>
  </si>
  <si>
    <t>Przysieki 428</t>
  </si>
  <si>
    <t>Zewnętrzna platforma  hydrauliczna</t>
  </si>
  <si>
    <t>Urządzenia przeciwpożarowe - hydranty,oświetlenie ewakuacyjne, instalacja usuwania dymu</t>
  </si>
  <si>
    <t>Plac postojowy (kostka)</t>
  </si>
  <si>
    <t>Mur przeciwpowodziowy</t>
  </si>
  <si>
    <t>Serwer plików</t>
  </si>
  <si>
    <t>Urządzenie Fortigate - 40F</t>
  </si>
  <si>
    <t>Urządzenie wielofunkcyjne Canon</t>
  </si>
  <si>
    <t>Urządzenie wielofunkcyjne HP LaserJet</t>
  </si>
  <si>
    <t>Urządzenie wielofunkcyjne Konica Minolta</t>
  </si>
  <si>
    <t>Urządzenie wielofunkcyjne Konika Minolta</t>
  </si>
  <si>
    <t>Telewizor Samsung</t>
  </si>
  <si>
    <t>Zmywarka</t>
  </si>
  <si>
    <t>Pralka Bosh</t>
  </si>
  <si>
    <t>Chłodziarka Gorenje</t>
  </si>
  <si>
    <t>Chłodziarko zamrażarka Samsung</t>
  </si>
  <si>
    <t>UPS-EUR-138</t>
  </si>
  <si>
    <t>Klimatyzator ścienny</t>
  </si>
  <si>
    <t>Klimat ścienny</t>
  </si>
  <si>
    <t>Zmiękczacz wody</t>
  </si>
  <si>
    <t xml:space="preserve">Generator ozonu </t>
  </si>
  <si>
    <t>Podgrzewacz elektryczny</t>
  </si>
  <si>
    <t>Notebook HP 17</t>
  </si>
  <si>
    <t>Projektor Acer</t>
  </si>
  <si>
    <t>Niszczarka Fellowes</t>
  </si>
  <si>
    <t>Mikrofalówka Samsung</t>
  </si>
  <si>
    <t>Odkurzacz Przemysłowy</t>
  </si>
  <si>
    <t>GOKiCZ</t>
  </si>
  <si>
    <t>Ebook Reader Amazon Kindle 3 szt</t>
  </si>
  <si>
    <t>Tablet Huawai T3 2 szt</t>
  </si>
  <si>
    <t>Notebook 15.6' DellVostro 2szt</t>
  </si>
  <si>
    <t>System wizualizacji wielkoekranowej</t>
  </si>
  <si>
    <t>Urzadzenie wielofunkcyjne Brother MFC</t>
  </si>
  <si>
    <t>Osusacz OD-40</t>
  </si>
  <si>
    <t>Klimatyzator KAISAI  2,5</t>
  </si>
  <si>
    <t>Zmywarka BEKO</t>
  </si>
  <si>
    <t>Wrzutnia /wózek i podajnik/</t>
  </si>
  <si>
    <t>Maszyna do waty cukrowej</t>
  </si>
  <si>
    <t>Gofrownica</t>
  </si>
  <si>
    <t>Laptop Lenovo 6szt</t>
  </si>
  <si>
    <t>Aparat NIKON Z 50</t>
  </si>
  <si>
    <t>Dell Deskop Vostro 3888i5 4 szt</t>
  </si>
  <si>
    <t>EPSON WF-4745 DTWF 2szt</t>
  </si>
  <si>
    <t>EPSON M318 OITS</t>
  </si>
  <si>
    <t>Monitoring serwerowni VULCAM</t>
  </si>
  <si>
    <t>Monitoring zewnetrzny</t>
  </si>
  <si>
    <t>GMINNY OŚRODEK POMOCY SPOŁECZNEJ W SKOŁYSZYNIE….</t>
  </si>
  <si>
    <t>Budynek – Gminny Ośrodek Pomocy Społecznej w Skołyszynie                    (w tym piwnice i część budynku gospodarczego 69,24m2-trwały zarząd)</t>
  </si>
  <si>
    <t>pustak/cegła</t>
  </si>
  <si>
    <t>płaski</t>
  </si>
  <si>
    <t xml:space="preserve"> dobry</t>
  </si>
  <si>
    <t>Plac manewrowy przy GOPS (kostka brukowa)</t>
  </si>
  <si>
    <t>Ogrodzenie zewnętrzne 110mb,       na systemowym cokole 20cm</t>
  </si>
  <si>
    <t>GOPS</t>
  </si>
  <si>
    <t>GMINNY OŚRODEK POMOCY SPOŁECZNEJ W SKOŁYSZYNIE</t>
  </si>
  <si>
    <t>SERWER DELL – BAZA</t>
  </si>
  <si>
    <t>KLIMATYZATOR</t>
  </si>
  <si>
    <t>KLIMATYZATOR 3,5 KW</t>
  </si>
  <si>
    <t>KLIMATYZATOR MIDEA 2,6 KW</t>
  </si>
  <si>
    <t>JEDNOSTKA CENTRALNA LENOVO M73</t>
  </si>
  <si>
    <t>JEDNOSTKA CENTRALNA HP ELITEDESK 800 G1</t>
  </si>
  <si>
    <t>SERWER QNAP Z DYSKIEM SSD</t>
  </si>
  <si>
    <t>KOMPUTER DELL PRECISION</t>
  </si>
  <si>
    <t>JEDNOSTKA KOMPUTEROWA DELL OPTIPLEX5050 COA</t>
  </si>
  <si>
    <t>STORMSHIELD SN310 UTM URZĄDZENIE ZABEZPIECZAJĄCE</t>
  </si>
  <si>
    <t>UPS APC SMART 2200</t>
  </si>
  <si>
    <t>SWITCH USW-PRO-48</t>
  </si>
  <si>
    <t>ZESPÓŁ KOMPUTEROWY DELL OPTIPLEX990MT</t>
  </si>
  <si>
    <t>KOMPUTER STACJONARNY I5-650 SSD WINDOWS 10</t>
  </si>
  <si>
    <t>JEDNOSTKA CENTRALNA</t>
  </si>
  <si>
    <t>JEDNOSTKA CENTRALNA HP PRODESK</t>
  </si>
  <si>
    <t>ZESTAW KOMPUTEROWY (JEDNOSTKA, MONITOR)</t>
  </si>
  <si>
    <t>KUCHNIA INDUKCYJNA AMICA (KLUB SENIOR)</t>
  </si>
  <si>
    <t>EXPRES AUTOMATYCZNY DO KAWY</t>
  </si>
  <si>
    <t>NISZCZARKA FELLOWES</t>
  </si>
  <si>
    <t>MONITOR EIZO EV2436W</t>
  </si>
  <si>
    <t>URZĄDZENIE WIELOFUNKCYJNE RICOH</t>
  </si>
  <si>
    <t>DRUKARKA SAMSUNG 3710D USB</t>
  </si>
  <si>
    <t>MONITOR IIYAMA GB2470HSU-B1 3109</t>
  </si>
  <si>
    <t>DRUKARKA BROTHER DCP-1510E</t>
  </si>
  <si>
    <t>SKANER AVISION MIWAND 2</t>
  </si>
  <si>
    <t>KSEROKOPIARKA KONICA MINOLTA BIZHUB C284E</t>
  </si>
  <si>
    <t>KSEROKOPIARKA KONICA MINOLTA BIZHUB 284E</t>
  </si>
  <si>
    <t>MONITOR BENQ 27” FULL HD</t>
  </si>
  <si>
    <t>URZĄDZENIE WIELOFUNKCYJNE HP</t>
  </si>
  <si>
    <t>NOTEBOOK ASUS</t>
  </si>
  <si>
    <t>SERWER PLIKÓW NAS QNAP</t>
  </si>
  <si>
    <t>URZĄDZENIE WIELOFUNKCYJNE LEXMARK</t>
  </si>
  <si>
    <t>DYSK WD RED 4TB</t>
  </si>
  <si>
    <t>GŁOŚNIK MOBILNY JBL (KLUB SENIOR)</t>
  </si>
  <si>
    <t>APARAT FOTOGRAFICZNY SONY DSC-W830 (KLUB SENIOR)</t>
  </si>
  <si>
    <t>UPS APC</t>
  </si>
  <si>
    <t>DRUKARKA  HP LASERJET PRO</t>
  </si>
  <si>
    <t>Gminny Zakład Gospodarki Komunalnej</t>
  </si>
  <si>
    <t>Stacja uzdatniania wody</t>
  </si>
  <si>
    <t>1979 dobudowa 2018</t>
  </si>
  <si>
    <t>Skołyszyn</t>
  </si>
  <si>
    <t>gaśnice,hydrant na obiekcie</t>
  </si>
  <si>
    <t>pustak ceramiczny</t>
  </si>
  <si>
    <t>więźba dachowa dach dwuspadowy</t>
  </si>
  <si>
    <t>Przysieki</t>
  </si>
  <si>
    <t>stropo dach kryty blachą</t>
  </si>
  <si>
    <t>Wiata magazynowa</t>
  </si>
  <si>
    <t>hydrant na obiekcie</t>
  </si>
  <si>
    <t>pustak pianowy</t>
  </si>
  <si>
    <t>brak stropu</t>
  </si>
  <si>
    <t>dach jednospadowy więźba  kryty blachą</t>
  </si>
  <si>
    <t>Hydrofornia</t>
  </si>
  <si>
    <t>więźba dachowa dwuspadowa kryty blacha</t>
  </si>
  <si>
    <t xml:space="preserve">RAZEM </t>
  </si>
  <si>
    <t>GZGK SKOŁYSZYN</t>
  </si>
  <si>
    <t>Phono Solar</t>
  </si>
  <si>
    <t xml:space="preserve">Monokrystaliczne Phono Solar PS455M4H-24/TH </t>
  </si>
  <si>
    <t>455W / 30,03 kW</t>
  </si>
  <si>
    <t xml:space="preserve">Inwerter: SUN2000-30KTL-M3 - 1 szt. </t>
  </si>
  <si>
    <t>Oczyszczalnia ścieków w Przysiekach , Przysieki 438</t>
  </si>
  <si>
    <t xml:space="preserve">Panele fotowoltaiczne </t>
  </si>
  <si>
    <t xml:space="preserve">GZOEAS </t>
  </si>
  <si>
    <t xml:space="preserve">Grupa IV   </t>
  </si>
  <si>
    <t>GZOEAS</t>
  </si>
  <si>
    <t>komputer DELL</t>
  </si>
  <si>
    <t>Serwer Fortinet: FortiGate 60F, FortiSwitch124E, szafa LinkBasic NCE22-66, Dysk WD3TB(5 szt.), UPS Eaton5PX, Qnap TS-653B, nagrywarka zewnętrzna Pioneer, dysk zewnętrzny 4TB + oprogramowanie, licencja</t>
  </si>
  <si>
    <t>laptop Asus</t>
  </si>
  <si>
    <t>Podstawa inżynierska wyceny</t>
  </si>
  <si>
    <t>cena jednostkowa</t>
  </si>
  <si>
    <t>Wartość odtworzeniowa brutto</t>
  </si>
  <si>
    <t>BCOI.1.005</t>
  </si>
  <si>
    <t>BCOI.1.024</t>
  </si>
  <si>
    <t>BCOI.11.009</t>
  </si>
  <si>
    <t>BCOI.1.023</t>
  </si>
  <si>
    <t>BCOI.1.045</t>
  </si>
  <si>
    <t>BCOI.1.026</t>
  </si>
  <si>
    <t>BCO 1263-101</t>
  </si>
  <si>
    <t>BCO 1271-103</t>
  </si>
  <si>
    <t>BCO 1263-102</t>
  </si>
  <si>
    <t>BCO 1265-102</t>
  </si>
  <si>
    <t>BCO 1263-103</t>
  </si>
  <si>
    <t>IWNB JK02 (PKOB 1264)</t>
  </si>
  <si>
    <t>BCOI.6.024</t>
  </si>
  <si>
    <t>BCO 1251-201</t>
  </si>
  <si>
    <t>IWNB GC02 (PKOB 1252)</t>
  </si>
  <si>
    <t>RK04 (PKOB 2222)</t>
  </si>
  <si>
    <t xml:space="preserve">Budynek gospodarczy </t>
  </si>
  <si>
    <t>G.O.P.S w Skołyszynie, dz. Nr 185</t>
  </si>
  <si>
    <t>KB</t>
  </si>
  <si>
    <t xml:space="preserve">Razem budowle, place zabaw, boiska, mury, wod kan, ogrodzenia itp.. </t>
  </si>
  <si>
    <t>Laptop Dell Vostro 5568 + pakiet Microsoft Office</t>
  </si>
  <si>
    <t xml:space="preserve">Wykaz sprzętu elektronicznego stacjonarnego </t>
  </si>
  <si>
    <t xml:space="preserve">Wykaz sprzętu elektronicznego przenośnego </t>
  </si>
  <si>
    <t>POZA SIEDZIBĄ</t>
  </si>
  <si>
    <t>Budżet</t>
  </si>
  <si>
    <t xml:space="preserve">80.000.000,00 PLN </t>
  </si>
  <si>
    <t xml:space="preserve">wykaz budowli i infastruktury na dzień 02.09.2024 r. do ubezpieczenia w systemie na I ryzyko </t>
  </si>
  <si>
    <t>Tabela nr 2</t>
  </si>
  <si>
    <t>Tabela nr 3</t>
  </si>
  <si>
    <t>Tabela nr 4</t>
  </si>
  <si>
    <t>Tabela nr 5</t>
  </si>
  <si>
    <t>BUDYNKI / BUDOWE / LOKALE WŁASNE - Tabela nr 2</t>
  </si>
  <si>
    <t>Wyposażenie, środki trwałe, niskocenne - Tabela nr 3 oraz pkt. 1 i), j) OPZ</t>
  </si>
  <si>
    <t>Księgozbiory, muzealne  - S1. pkt. 1 m) OPZ. Niewykazane w Tabeli nr 3</t>
  </si>
  <si>
    <t>Mienie pracownicze i uczniowskie - S1. pkt. 1 o) OPZ. Niewykazane w Tabeli nr 3</t>
  </si>
  <si>
    <t xml:space="preserve">Środki obrotowe  - S1. pkt. 1 k) OPZ. </t>
  </si>
  <si>
    <t xml:space="preserve">Wartości pieniężne  - S1. pkt. 1 l) OPZ. </t>
  </si>
  <si>
    <t xml:space="preserve">Nakłady adaptacyjne (we własne lub obce śr. trwałe)  - S1. pkt. 1 h) OPZ. </t>
  </si>
  <si>
    <t xml:space="preserve">Mienie osób trzecich i mienie powierzone - m.in. S1. pkt. 1 b) OPZ </t>
  </si>
  <si>
    <t xml:space="preserve">Zieleń miejska - S1. pkt. 1 g) OPZ. </t>
  </si>
  <si>
    <t xml:space="preserve">Mienie OSP/MDP - S1. pkt. 1 p) OPZ. </t>
  </si>
  <si>
    <t xml:space="preserve">Szyby i przedmioty szklane - S1. pkt. 1 n) OPZ. </t>
  </si>
  <si>
    <t>BUDOWLE  S1. pkt. 1 c), d) ,e) q) OPZ.</t>
  </si>
  <si>
    <t xml:space="preserve">Infrastruktura miejska - S1. pkt. 1 f) OPZ. </t>
  </si>
  <si>
    <t>nazwa budynku przeznaczenie</t>
  </si>
  <si>
    <t>Środki niskocenne - S1. pkt. 1 r) OPZ niewykazane w wyposażeniu</t>
  </si>
  <si>
    <t>Budynek Stacji Uzdatniania Wody</t>
  </si>
  <si>
    <t>Kunowa</t>
  </si>
  <si>
    <t>60m2</t>
  </si>
  <si>
    <t>gasnice,hydrant na obiekcie</t>
  </si>
  <si>
    <t>kontener stalowy ocieplony</t>
  </si>
  <si>
    <t>stalowy ocieplony</t>
  </si>
  <si>
    <t>nd</t>
  </si>
  <si>
    <t xml:space="preserve">Ujęcie wody </t>
  </si>
  <si>
    <t xml:space="preserve">Sieć wodociągowa </t>
  </si>
  <si>
    <t>Studnia wiercona na dz. 458/1</t>
  </si>
  <si>
    <t xml:space="preserve">Rozbudowa istniejącego ujęcia </t>
  </si>
  <si>
    <t>Święcany</t>
  </si>
  <si>
    <t xml:space="preserve">Wodociąg rozdzielczy </t>
  </si>
  <si>
    <t>Sieć wodociągowa</t>
  </si>
  <si>
    <t>Kanalizacja sanitarna</t>
  </si>
  <si>
    <t>Kanalizacja sanitarna (r. GOPS)</t>
  </si>
  <si>
    <t xml:space="preserve">Kanalizacja sanitarna </t>
  </si>
  <si>
    <t xml:space="preserve">Studnia głębinowa S 1-A </t>
  </si>
  <si>
    <t xml:space="preserve">Kanalizajca sanitarna </t>
  </si>
  <si>
    <t>Siepietnica</t>
  </si>
  <si>
    <t>Oświetlenie</t>
  </si>
  <si>
    <t>Zbiorniki wyrównawcze na wodę</t>
  </si>
  <si>
    <t xml:space="preserve">Zasieki na żużel </t>
  </si>
  <si>
    <t>Zbiorniki wyrównawcze z komorą</t>
  </si>
  <si>
    <t xml:space="preserve">Studnia głębinowa  </t>
  </si>
  <si>
    <t>Studnie głębinowe</t>
  </si>
  <si>
    <t>Ogrodzenie wodociągu</t>
  </si>
  <si>
    <t>Śiec wodociągowa</t>
  </si>
  <si>
    <t>Studnie kopane</t>
  </si>
  <si>
    <t>Studnie + zbiornik wyrównawczy</t>
  </si>
  <si>
    <t>Kanalizacja zewnętrzna</t>
  </si>
  <si>
    <t>Przyłącze wodociągowe</t>
  </si>
  <si>
    <t>Kanalizajcja sanitarna</t>
  </si>
  <si>
    <t>kanalizacja sanitarna</t>
  </si>
  <si>
    <t>Przyłącz wodociągu</t>
  </si>
  <si>
    <t>Studnia głębinowa</t>
  </si>
  <si>
    <t>Przyłącz wodno-kanalizacyjny</t>
  </si>
  <si>
    <t>skołyszyn</t>
  </si>
  <si>
    <t>Sić wodociągowa</t>
  </si>
  <si>
    <t>Sieć kanalizacji sanitarnej</t>
  </si>
  <si>
    <t xml:space="preserve">Ogrodzenie SUV </t>
  </si>
  <si>
    <t>Studnia głębinowa S-5</t>
  </si>
  <si>
    <t>Ogrodzenie studni głębinowej</t>
  </si>
  <si>
    <t>RAZEM</t>
  </si>
  <si>
    <t>Sterowanie procesami w przepompowniach</t>
  </si>
  <si>
    <t>Oczyszczalnia Ścieków wraz z kanalizacją</t>
  </si>
  <si>
    <t>modernizacja 2024</t>
  </si>
  <si>
    <t xml:space="preserve">Razem wyposażenie III - VIII </t>
  </si>
  <si>
    <t xml:space="preserve">GZGK SKOŁYSZYN - pozostałe wyposażenie Oczyszczalnia. </t>
  </si>
  <si>
    <t xml:space="preserve">Urządzenie technologiczne 2009 Przysieki 2 045 622,22 zł
Agregat prądotwórczy 2009 Przysieki 61 193,22 zł
Kontener transportowy 2009 Przysieki 17 220,00 zł
Kontener transportowy 2009 Przysieki 18 450,00 zł
Kontener oczyszczalni wody 2002 Skołyszyn 81 853,03 zł
Pompy 40 wr 40 2002 Skołyszyn 21 886,80 zł
Zestaw pomp 2002 Skołyszyn 14 200,00 zł
Zestaw pomp 2002 Skołyszyn 7 913,00 zł
Agregat prądotwórczy 2009 Przysieki 4 516,09 zł
Pompa Grundfos 2009 Przysieki 5 788,62 zł
Urządzenia do oczyszcz. Wody 2009 Przysieki 562 212,00 zł
Piec CO z pompą 2009 Przysieki 6 100,26 zł
Instalacje alarmowe, monitoring 2020 Przysieki 20 000,00 zł
Instalacje alarmowe, monitoring 2020 Święcany 20 000,00 zł
Instalacje alarmowe, monitoring 2020 Skołyszyn 20 000,00 zł
Instalacje alarmowe, monitoring 2020 Przysieki 150 000,00 zł
</t>
  </si>
  <si>
    <t>wyposażenie oczyszczalnia GZGK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</si>
</sst>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zł&quot;;[Red]\-#,##0.00\ &quot;zł&quot;"/>
    <numFmt numFmtId="164" formatCode="#,##0.00\ &quot;zł&quot;"/>
    <numFmt numFmtId="165" formatCode="#,##0.00&quot; zł&quot;"/>
  </numFmts>
  <fonts count="41" x14ac:knownFonts="1">
    <font>
      <sz val="11"/>
      <color theme="1"/>
      <name val="Calibri"/>
      <family val="2"/>
      <charset val="238"/>
      <scheme val="minor"/>
    </font>
    <font>
      <sz val="10"/>
      <color rgb="FF002060"/>
      <name val="Arial"/>
      <family val="2"/>
      <charset val="238"/>
    </font>
    <font>
      <b/>
      <i/>
      <sz val="11"/>
      <color theme="0"/>
      <name val="Calibri"/>
      <family val="2"/>
      <charset val="238"/>
      <scheme val="minor"/>
    </font>
    <font>
      <i/>
      <sz val="10"/>
      <color rgb="FF002060"/>
      <name val="Arial"/>
      <family val="2"/>
      <charset val="238"/>
    </font>
    <font>
      <b/>
      <sz val="10"/>
      <color theme="0"/>
      <name val="Arial"/>
      <family val="2"/>
      <charset val="238"/>
    </font>
    <font>
      <sz val="10"/>
      <name val="Calibri"/>
      <family val="2"/>
      <charset val="238"/>
      <scheme val="minor"/>
    </font>
    <font>
      <sz val="10"/>
      <color rgb="FFFF0000"/>
      <name val="Calibri"/>
      <family val="2"/>
      <charset val="238"/>
      <scheme val="minor"/>
    </font>
    <font>
      <b/>
      <sz val="10"/>
      <name val="Calibri"/>
      <family val="2"/>
      <charset val="238"/>
      <scheme val="minor"/>
    </font>
    <font>
      <b/>
      <sz val="10"/>
      <name val="Calibri"/>
      <family val="2"/>
      <charset val="238"/>
    </font>
    <font>
      <b/>
      <sz val="10"/>
      <color rgb="FF002060"/>
      <name val="Arial"/>
      <family val="2"/>
    </font>
    <font>
      <b/>
      <sz val="13"/>
      <color theme="0"/>
      <name val="Arial"/>
      <family val="2"/>
    </font>
    <font>
      <b/>
      <sz val="11"/>
      <color theme="0"/>
      <name val="Arial"/>
      <family val="2"/>
    </font>
    <font>
      <b/>
      <sz val="10"/>
      <color theme="0"/>
      <name val="Arial"/>
      <family val="2"/>
    </font>
    <font>
      <b/>
      <sz val="11"/>
      <color theme="0"/>
      <name val="Calibri"/>
      <family val="2"/>
      <charset val="238"/>
      <scheme val="minor"/>
    </font>
    <font>
      <b/>
      <sz val="11"/>
      <color theme="1"/>
      <name val="Calibri"/>
      <family val="2"/>
      <charset val="238"/>
      <scheme val="minor"/>
    </font>
    <font>
      <i/>
      <sz val="11"/>
      <color theme="0"/>
      <name val="Calibri"/>
      <family val="2"/>
      <charset val="238"/>
      <scheme val="minor"/>
    </font>
    <font>
      <b/>
      <i/>
      <sz val="11"/>
      <color theme="1"/>
      <name val="Calibri"/>
      <family val="2"/>
      <charset val="238"/>
      <scheme val="minor"/>
    </font>
    <font>
      <b/>
      <sz val="10"/>
      <color theme="0"/>
      <name val="Calibri"/>
      <family val="2"/>
      <charset val="238"/>
      <scheme val="minor"/>
    </font>
    <font>
      <b/>
      <sz val="10"/>
      <name val="Arial"/>
      <family val="2"/>
      <charset val="238"/>
    </font>
    <font>
      <sz val="10"/>
      <name val="Arial"/>
      <family val="2"/>
      <charset val="238"/>
    </font>
    <font>
      <sz val="10"/>
      <color theme="1"/>
      <name val="Calibri"/>
      <family val="2"/>
      <charset val="238"/>
      <scheme val="minor"/>
    </font>
    <font>
      <sz val="10"/>
      <color theme="0"/>
      <name val="Arial"/>
      <family val="2"/>
      <charset val="238"/>
    </font>
    <font>
      <sz val="10"/>
      <color theme="3"/>
      <name val="Calibri"/>
      <family val="2"/>
      <charset val="238"/>
      <scheme val="minor"/>
    </font>
    <font>
      <sz val="10"/>
      <color theme="0"/>
      <name val="Calibri"/>
      <family val="2"/>
      <charset val="238"/>
      <scheme val="minor"/>
    </font>
    <font>
      <i/>
      <sz val="10"/>
      <name val="Arial"/>
      <family val="2"/>
      <charset val="238"/>
    </font>
    <font>
      <i/>
      <sz val="10"/>
      <color theme="0"/>
      <name val="Arial"/>
      <family val="2"/>
      <charset val="238"/>
    </font>
    <font>
      <sz val="10"/>
      <color rgb="FF003366"/>
      <name val="Arial"/>
      <family val="2"/>
      <charset val="238"/>
    </font>
    <font>
      <i/>
      <sz val="10"/>
      <color rgb="FF003366"/>
      <name val="Arial"/>
      <family val="2"/>
      <charset val="238"/>
    </font>
    <font>
      <sz val="10"/>
      <color rgb="FF000000"/>
      <name val="Calibri"/>
      <family val="2"/>
      <charset val="238"/>
      <scheme val="minor"/>
    </font>
    <font>
      <b/>
      <sz val="10"/>
      <color rgb="FFFFFFFF"/>
      <name val="Calibri"/>
      <family val="2"/>
      <charset val="238"/>
      <scheme val="minor"/>
    </font>
    <font>
      <sz val="10"/>
      <color rgb="FFFFFFFF"/>
      <name val="Arial"/>
      <family val="2"/>
      <charset val="238"/>
    </font>
    <font>
      <sz val="8"/>
      <name val="Calibri"/>
      <family val="2"/>
      <charset val="238"/>
      <scheme val="minor"/>
    </font>
    <font>
      <sz val="11"/>
      <color theme="1"/>
      <name val="Times New Roman"/>
      <family val="1"/>
      <charset val="238"/>
    </font>
    <font>
      <sz val="10"/>
      <color rgb="FF000000"/>
      <name val="Arial"/>
      <family val="2"/>
      <charset val="238"/>
    </font>
    <font>
      <b/>
      <i/>
      <sz val="10"/>
      <color rgb="FF002060"/>
      <name val="Arial"/>
      <family val="2"/>
      <charset val="238"/>
    </font>
    <font>
      <sz val="10"/>
      <color theme="1"/>
      <name val="Arial"/>
      <family val="2"/>
      <charset val="238"/>
    </font>
    <font>
      <i/>
      <sz val="10"/>
      <color rgb="FFFFFFFF"/>
      <name val="Arial"/>
      <family val="2"/>
      <charset val="238"/>
    </font>
    <font>
      <sz val="12"/>
      <color rgb="FF040C28"/>
      <name val="Arial"/>
      <family val="2"/>
      <charset val="238"/>
    </font>
    <font>
      <sz val="11"/>
      <color rgb="FF002060"/>
      <name val="Calibri"/>
      <family val="2"/>
      <charset val="238"/>
      <scheme val="minor"/>
    </font>
    <font>
      <b/>
      <sz val="11"/>
      <color rgb="FF002060"/>
      <name val="Calibri"/>
      <family val="2"/>
      <charset val="238"/>
      <scheme val="minor"/>
    </font>
    <font>
      <sz val="11"/>
      <color rgb="FFFF0000"/>
      <name val="Calibri"/>
      <family val="2"/>
      <charset val="238"/>
      <scheme val="minor"/>
    </font>
  </fonts>
  <fills count="12">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499984740745262"/>
        <bgColor indexed="64"/>
      </patternFill>
    </fill>
    <fill>
      <patternFill patternType="solid">
        <fgColor rgb="FF003366"/>
        <bgColor rgb="FF003366"/>
      </patternFill>
    </fill>
    <fill>
      <patternFill patternType="solid">
        <fgColor theme="2" tint="-9.9978637043366805E-2"/>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2"/>
        <bgColor indexed="64"/>
      </patternFill>
    </fill>
    <fill>
      <patternFill patternType="solid">
        <fgColor rgb="FFFFFF00"/>
        <bgColor indexed="64"/>
      </patternFill>
    </fill>
  </fills>
  <borders count="4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theme="0"/>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FFFFFF"/>
      </left>
      <right style="thin">
        <color rgb="FFFFFFFF"/>
      </right>
      <top style="thin">
        <color rgb="FFFFFFFF"/>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
    <xf numFmtId="0" fontId="0" fillId="0" borderId="0"/>
  </cellStyleXfs>
  <cellXfs count="345">
    <xf numFmtId="0" fontId="0" fillId="0" borderId="0" xfId="0"/>
    <xf numFmtId="0" fontId="1" fillId="0" borderId="1" xfId="0" applyFont="1" applyBorder="1" applyAlignment="1">
      <alignment vertical="center" wrapText="1"/>
    </xf>
    <xf numFmtId="0" fontId="1" fillId="0" borderId="2" xfId="0" applyFont="1" applyBorder="1" applyAlignment="1">
      <alignment vertical="center" wrapText="1"/>
    </xf>
    <xf numFmtId="0" fontId="2" fillId="3" borderId="0" xfId="0" applyFont="1" applyFill="1" applyAlignment="1">
      <alignment vertical="center"/>
    </xf>
    <xf numFmtId="0" fontId="5" fillId="0" borderId="0" xfId="0" applyFont="1" applyAlignment="1">
      <alignment horizontal="left" vertical="center"/>
    </xf>
    <xf numFmtId="0" fontId="5" fillId="0" borderId="0" xfId="0" applyFont="1" applyAlignment="1">
      <alignment vertical="center"/>
    </xf>
    <xf numFmtId="0" fontId="5" fillId="0" borderId="2" xfId="0" applyFont="1" applyBorder="1" applyAlignment="1">
      <alignment horizontal="center" vertical="center"/>
    </xf>
    <xf numFmtId="0" fontId="7" fillId="0" borderId="2" xfId="0" applyFont="1" applyBorder="1" applyAlignment="1">
      <alignment horizontal="center" vertical="center"/>
    </xf>
    <xf numFmtId="0" fontId="5" fillId="0" borderId="2" xfId="0" applyFont="1" applyBorder="1" applyAlignment="1">
      <alignment vertical="center"/>
    </xf>
    <xf numFmtId="0" fontId="5" fillId="0" borderId="2" xfId="0" applyFont="1" applyBorder="1" applyAlignment="1">
      <alignment vertical="center" wrapText="1"/>
    </xf>
    <xf numFmtId="0" fontId="5" fillId="0" borderId="0" xfId="0" applyFont="1"/>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1" fillId="0" borderId="0" xfId="0" applyFont="1" applyAlignment="1">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2" xfId="0" applyBorder="1"/>
    <xf numFmtId="0" fontId="9" fillId="0" borderId="0" xfId="0" applyFont="1" applyAlignment="1">
      <alignment vertical="center"/>
    </xf>
    <xf numFmtId="164" fontId="0" fillId="0" borderId="2" xfId="0" applyNumberFormat="1" applyBorder="1"/>
    <xf numFmtId="164" fontId="5" fillId="0" borderId="2" xfId="0" applyNumberFormat="1" applyFont="1" applyBorder="1" applyAlignment="1">
      <alignment vertical="center"/>
    </xf>
    <xf numFmtId="164" fontId="1" fillId="0" borderId="1" xfId="0" applyNumberFormat="1" applyFont="1" applyBorder="1" applyAlignment="1">
      <alignment vertical="center" wrapText="1"/>
    </xf>
    <xf numFmtId="164" fontId="1" fillId="0" borderId="2" xfId="0" applyNumberFormat="1" applyFont="1" applyBorder="1" applyAlignment="1">
      <alignment vertical="center" wrapText="1"/>
    </xf>
    <xf numFmtId="0" fontId="12" fillId="3" borderId="10" xfId="0" applyFont="1" applyFill="1" applyBorder="1" applyAlignment="1">
      <alignment horizontal="center" vertical="center" wrapText="1"/>
    </xf>
    <xf numFmtId="0" fontId="11" fillId="3" borderId="10" xfId="0" applyFont="1" applyFill="1" applyBorder="1" applyAlignment="1">
      <alignment horizontal="center" vertical="center" wrapText="1"/>
    </xf>
    <xf numFmtId="4"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0" fillId="0" borderId="3" xfId="0" applyBorder="1"/>
    <xf numFmtId="0" fontId="0" fillId="0" borderId="19" xfId="0" applyBorder="1"/>
    <xf numFmtId="0" fontId="0" fillId="0" borderId="1" xfId="0" applyBorder="1"/>
    <xf numFmtId="0" fontId="0" fillId="0" borderId="4" xfId="0" applyBorder="1"/>
    <xf numFmtId="0" fontId="0" fillId="0" borderId="20" xfId="0" applyBorder="1"/>
    <xf numFmtId="0" fontId="0" fillId="0" borderId="2" xfId="0" applyBorder="1" applyAlignment="1">
      <alignment wrapText="1"/>
    </xf>
    <xf numFmtId="0" fontId="1" fillId="0" borderId="0" xfId="0" applyFont="1" applyAlignment="1">
      <alignment horizontal="center" vertical="center"/>
    </xf>
    <xf numFmtId="0" fontId="12" fillId="3" borderId="16" xfId="0" applyFont="1" applyFill="1" applyBorder="1" applyAlignment="1">
      <alignment horizontal="center" vertical="center" wrapText="1"/>
    </xf>
    <xf numFmtId="0" fontId="15" fillId="3" borderId="0" xfId="0" applyFont="1" applyFill="1" applyAlignment="1">
      <alignment horizontal="left" vertical="center"/>
    </xf>
    <xf numFmtId="0" fontId="0" fillId="2" borderId="0" xfId="0" applyFill="1" applyAlignment="1">
      <alignment horizontal="center" vertical="center" wrapText="1"/>
    </xf>
    <xf numFmtId="164" fontId="0" fillId="2" borderId="0" xfId="0" applyNumberFormat="1" applyFill="1" applyAlignment="1">
      <alignment horizontal="center" vertical="center"/>
    </xf>
    <xf numFmtId="0" fontId="0" fillId="2" borderId="0" xfId="0" applyFill="1" applyAlignment="1">
      <alignment vertical="center"/>
    </xf>
    <xf numFmtId="0" fontId="14" fillId="2" borderId="0" xfId="0" applyFont="1" applyFill="1" applyAlignment="1">
      <alignment vertical="center"/>
    </xf>
    <xf numFmtId="0" fontId="0" fillId="2" borderId="0" xfId="0" applyFill="1" applyAlignment="1">
      <alignment horizontal="left" vertical="center"/>
    </xf>
    <xf numFmtId="0" fontId="16" fillId="2" borderId="0" xfId="0" applyFont="1" applyFill="1" applyAlignment="1">
      <alignment vertical="center"/>
    </xf>
    <xf numFmtId="0" fontId="13" fillId="3" borderId="3" xfId="0" applyFont="1" applyFill="1" applyBorder="1" applyAlignment="1">
      <alignment horizontal="center" vertical="center"/>
    </xf>
    <xf numFmtId="0" fontId="13" fillId="3" borderId="5" xfId="0" applyFont="1" applyFill="1" applyBorder="1" applyAlignment="1">
      <alignment horizontal="left" vertical="center"/>
    </xf>
    <xf numFmtId="0" fontId="13" fillId="3" borderId="5" xfId="0" applyFont="1" applyFill="1" applyBorder="1" applyAlignment="1">
      <alignment horizontal="center" vertical="center" wrapText="1"/>
    </xf>
    <xf numFmtId="164" fontId="13" fillId="3" borderId="5" xfId="0" applyNumberFormat="1" applyFont="1" applyFill="1" applyBorder="1" applyAlignment="1">
      <alignment horizontal="center" vertical="center" wrapText="1"/>
    </xf>
    <xf numFmtId="0" fontId="17" fillId="3" borderId="5"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1" xfId="0" applyFill="1" applyBorder="1" applyAlignment="1">
      <alignment horizontal="center" vertical="center" wrapText="1"/>
    </xf>
    <xf numFmtId="164" fontId="0" fillId="2" borderId="0" xfId="0" applyNumberFormat="1" applyFill="1" applyAlignment="1">
      <alignment vertical="center"/>
    </xf>
    <xf numFmtId="0" fontId="0" fillId="2" borderId="2" xfId="0" applyFill="1" applyBorder="1" applyAlignment="1">
      <alignment horizontal="center" vertical="center" wrapText="1"/>
    </xf>
    <xf numFmtId="0" fontId="0" fillId="2" borderId="21" xfId="0" applyFill="1" applyBorder="1" applyAlignment="1">
      <alignment horizontal="center" vertical="center"/>
    </xf>
    <xf numFmtId="0" fontId="0" fillId="0" borderId="22" xfId="0" applyBorder="1" applyAlignment="1">
      <alignment vertical="center"/>
    </xf>
    <xf numFmtId="0" fontId="0" fillId="2" borderId="22" xfId="0" applyFill="1" applyBorder="1" applyAlignment="1">
      <alignment horizontal="center" vertical="center" wrapText="1"/>
    </xf>
    <xf numFmtId="164" fontId="13" fillId="3" borderId="21" xfId="0" applyNumberFormat="1" applyFont="1" applyFill="1" applyBorder="1" applyAlignment="1">
      <alignment horizontal="right" vertical="center"/>
    </xf>
    <xf numFmtId="164" fontId="0" fillId="2" borderId="23" xfId="0" applyNumberFormat="1" applyFill="1" applyBorder="1" applyAlignment="1">
      <alignment horizontal="center" vertical="center" wrapText="1"/>
    </xf>
    <xf numFmtId="0" fontId="0" fillId="0" borderId="2" xfId="0" applyBorder="1" applyAlignment="1">
      <alignment horizontal="left" vertical="center"/>
    </xf>
    <xf numFmtId="164" fontId="13" fillId="3" borderId="5" xfId="0" applyNumberFormat="1" applyFont="1" applyFill="1" applyBorder="1" applyAlignment="1">
      <alignment horizontal="center" vertical="center"/>
    </xf>
    <xf numFmtId="0" fontId="0" fillId="2" borderId="1" xfId="0" applyFill="1" applyBorder="1" applyAlignment="1">
      <alignment horizontal="left" vertical="center"/>
    </xf>
    <xf numFmtId="164" fontId="0" fillId="2" borderId="1" xfId="0" applyNumberFormat="1" applyFill="1" applyBorder="1" applyAlignment="1">
      <alignment horizontal="center" vertical="center"/>
    </xf>
    <xf numFmtId="0" fontId="0" fillId="2" borderId="2" xfId="0" applyFill="1" applyBorder="1" applyAlignment="1">
      <alignment horizontal="left" vertical="center"/>
    </xf>
    <xf numFmtId="164" fontId="0" fillId="2" borderId="2" xfId="0" applyNumberFormat="1" applyFill="1" applyBorder="1" applyAlignment="1">
      <alignment horizontal="center" vertical="center"/>
    </xf>
    <xf numFmtId="164" fontId="0" fillId="2" borderId="2" xfId="0" applyNumberFormat="1" applyFill="1" applyBorder="1" applyAlignment="1">
      <alignment horizontal="center" vertical="center" wrapText="1"/>
    </xf>
    <xf numFmtId="164" fontId="14" fillId="2" borderId="1" xfId="0" applyNumberFormat="1" applyFont="1" applyFill="1" applyBorder="1" applyAlignment="1">
      <alignment horizontal="center" vertical="center"/>
    </xf>
    <xf numFmtId="0" fontId="0" fillId="2" borderId="0" xfId="0" applyFill="1" applyAlignment="1">
      <alignment horizontal="left"/>
    </xf>
    <xf numFmtId="0" fontId="13" fillId="3" borderId="21" xfId="0" applyFont="1" applyFill="1" applyBorder="1" applyAlignment="1">
      <alignment horizontal="center" vertical="center"/>
    </xf>
    <xf numFmtId="0" fontId="12" fillId="3" borderId="0" xfId="0" applyFont="1" applyFill="1" applyAlignment="1">
      <alignment horizontal="center" vertical="center" wrapText="1"/>
    </xf>
    <xf numFmtId="0" fontId="11" fillId="3" borderId="0" xfId="0" applyFont="1" applyFill="1" applyAlignment="1">
      <alignment horizontal="left" vertical="center"/>
    </xf>
    <xf numFmtId="49" fontId="18" fillId="0" borderId="26" xfId="0" applyNumberFormat="1" applyFont="1" applyBorder="1" applyAlignment="1">
      <alignment horizontal="center" vertical="center"/>
    </xf>
    <xf numFmtId="0" fontId="19" fillId="0" borderId="0" xfId="0" applyFont="1" applyAlignment="1">
      <alignment vertical="center"/>
    </xf>
    <xf numFmtId="0" fontId="4" fillId="4" borderId="27"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28"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19" fillId="0" borderId="30" xfId="0" applyFont="1" applyBorder="1" applyAlignment="1">
      <alignment horizontal="center" vertical="center"/>
    </xf>
    <xf numFmtId="0" fontId="19" fillId="0" borderId="1" xfId="0" applyFont="1" applyBorder="1" applyAlignment="1">
      <alignment horizontal="left"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19" fillId="0" borderId="31" xfId="0" applyFont="1" applyBorder="1" applyAlignment="1">
      <alignment horizontal="center" vertical="center"/>
    </xf>
    <xf numFmtId="0" fontId="19" fillId="0" borderId="2" xfId="0" applyFont="1" applyBorder="1" applyAlignment="1">
      <alignment horizontal="left" vertical="center" wrapText="1"/>
    </xf>
    <xf numFmtId="0" fontId="19" fillId="0" borderId="2" xfId="0" applyFont="1" applyBorder="1" applyAlignment="1">
      <alignment horizontal="center" vertical="center" wrapText="1"/>
    </xf>
    <xf numFmtId="0" fontId="19" fillId="0" borderId="2" xfId="0" applyFont="1" applyBorder="1" applyAlignment="1">
      <alignment horizontal="center" vertical="center"/>
    </xf>
    <xf numFmtId="49" fontId="19" fillId="0" borderId="2" xfId="0" applyNumberFormat="1" applyFont="1" applyBorder="1" applyAlignment="1">
      <alignment horizontal="center" vertical="center" wrapText="1"/>
    </xf>
    <xf numFmtId="49" fontId="19" fillId="0" borderId="2" xfId="0" quotePrefix="1" applyNumberFormat="1" applyFont="1" applyBorder="1" applyAlignment="1">
      <alignment horizontal="center" vertical="center" wrapText="1"/>
    </xf>
    <xf numFmtId="49" fontId="4" fillId="4" borderId="28" xfId="0" applyNumberFormat="1" applyFont="1" applyFill="1" applyBorder="1" applyAlignment="1">
      <alignment horizontal="center" vertical="center"/>
    </xf>
    <xf numFmtId="49" fontId="19" fillId="0" borderId="1" xfId="0" applyNumberFormat="1" applyFont="1" applyBorder="1" applyAlignment="1">
      <alignment horizontal="center" vertical="center"/>
    </xf>
    <xf numFmtId="49" fontId="0" fillId="0" borderId="0" xfId="0" applyNumberFormat="1"/>
    <xf numFmtId="0" fontId="1" fillId="0" borderId="1" xfId="0" applyFont="1" applyBorder="1" applyAlignment="1">
      <alignment vertical="center"/>
    </xf>
    <xf numFmtId="4" fontId="3" fillId="0" borderId="1" xfId="0" applyNumberFormat="1" applyFont="1" applyBorder="1" applyAlignment="1">
      <alignment vertical="center" wrapText="1"/>
    </xf>
    <xf numFmtId="0" fontId="1" fillId="0" borderId="2" xfId="0" applyFont="1" applyBorder="1" applyAlignment="1">
      <alignment vertical="center"/>
    </xf>
    <xf numFmtId="0" fontId="3" fillId="0" borderId="2" xfId="0" applyFont="1" applyBorder="1" applyAlignment="1">
      <alignment vertical="center" wrapText="1"/>
    </xf>
    <xf numFmtId="0" fontId="1" fillId="0" borderId="0" xfId="0" applyFont="1" applyAlignment="1">
      <alignment vertical="center" wrapText="1"/>
    </xf>
    <xf numFmtId="164" fontId="1" fillId="0" borderId="0" xfId="0" applyNumberFormat="1" applyFont="1" applyAlignment="1">
      <alignment vertical="center" wrapText="1"/>
    </xf>
    <xf numFmtId="0" fontId="3" fillId="0" borderId="0" xfId="0" applyFont="1" applyAlignment="1">
      <alignment vertical="center" wrapText="1"/>
    </xf>
    <xf numFmtId="0" fontId="1" fillId="0" borderId="0" xfId="0" applyFont="1" applyAlignment="1">
      <alignment horizontal="center" vertical="center" wrapText="1"/>
    </xf>
    <xf numFmtId="0" fontId="5" fillId="0" borderId="1" xfId="0" applyFont="1" applyBorder="1" applyAlignment="1">
      <alignment horizontal="left" vertical="center"/>
    </xf>
    <xf numFmtId="0" fontId="5" fillId="0" borderId="3" xfId="0" applyFont="1" applyBorder="1" applyAlignment="1">
      <alignment vertical="center" wrapText="1"/>
    </xf>
    <xf numFmtId="0" fontId="20" fillId="0" borderId="3" xfId="0" applyFont="1" applyBorder="1" applyAlignment="1">
      <alignment horizontal="left"/>
    </xf>
    <xf numFmtId="0" fontId="20" fillId="0" borderId="2" xfId="0" applyFont="1" applyBorder="1" applyAlignment="1">
      <alignment horizontal="left"/>
    </xf>
    <xf numFmtId="164" fontId="5" fillId="0" borderId="1" xfId="0" applyNumberFormat="1" applyFont="1" applyBorder="1" applyAlignment="1">
      <alignment vertical="center" wrapText="1"/>
    </xf>
    <xf numFmtId="4" fontId="3" fillId="0" borderId="1" xfId="0" applyNumberFormat="1" applyFont="1" applyBorder="1" applyAlignment="1">
      <alignment horizontal="right" vertical="center" wrapText="1"/>
    </xf>
    <xf numFmtId="0" fontId="1" fillId="0" borderId="1" xfId="0" applyFont="1" applyBorder="1" applyAlignment="1">
      <alignment horizontal="right" vertical="center" wrapText="1"/>
    </xf>
    <xf numFmtId="0" fontId="3" fillId="0" borderId="2" xfId="0" applyFont="1" applyBorder="1" applyAlignment="1">
      <alignment horizontal="right" vertical="center" wrapText="1"/>
    </xf>
    <xf numFmtId="0" fontId="1" fillId="0" borderId="2" xfId="0" applyFont="1" applyBorder="1" applyAlignment="1">
      <alignment horizontal="right" vertical="center" wrapText="1"/>
    </xf>
    <xf numFmtId="0" fontId="5" fillId="0" borderId="3" xfId="0" applyFont="1" applyBorder="1" applyAlignment="1">
      <alignment horizontal="left" vertical="center"/>
    </xf>
    <xf numFmtId="0" fontId="5" fillId="0" borderId="2" xfId="0" applyFont="1" applyBorder="1" applyAlignment="1">
      <alignment horizontal="left" vertical="center"/>
    </xf>
    <xf numFmtId="0" fontId="1" fillId="0" borderId="1" xfId="0" applyFont="1" applyBorder="1" applyAlignment="1">
      <alignment horizontal="left" vertical="center" wrapText="1"/>
    </xf>
    <xf numFmtId="0" fontId="19" fillId="0" borderId="2" xfId="0" applyFont="1" applyBorder="1" applyAlignment="1">
      <alignment vertical="center" wrapText="1"/>
    </xf>
    <xf numFmtId="0" fontId="24" fillId="0" borderId="2" xfId="0" applyFont="1" applyBorder="1" applyAlignment="1">
      <alignment vertical="center" wrapText="1"/>
    </xf>
    <xf numFmtId="0" fontId="21" fillId="3" borderId="5"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1" fillId="3" borderId="0" xfId="0" applyFont="1" applyFill="1" applyAlignment="1">
      <alignment horizontal="center" vertical="center" wrapText="1"/>
    </xf>
    <xf numFmtId="0" fontId="21" fillId="3" borderId="0" xfId="0" applyFont="1" applyFill="1" applyAlignment="1">
      <alignment horizontal="left" vertical="center"/>
    </xf>
    <xf numFmtId="0" fontId="21" fillId="3" borderId="0" xfId="0" applyFont="1" applyFill="1" applyAlignment="1">
      <alignment horizontal="center" vertical="center"/>
    </xf>
    <xf numFmtId="0" fontId="21" fillId="3" borderId="13" xfId="0" applyFont="1" applyFill="1" applyBorder="1" applyAlignment="1">
      <alignment horizontal="center" vertical="center" wrapText="1"/>
    </xf>
    <xf numFmtId="0" fontId="7" fillId="0" borderId="3" xfId="0" applyFont="1" applyBorder="1" applyAlignment="1">
      <alignment vertical="center"/>
    </xf>
    <xf numFmtId="0" fontId="17" fillId="3" borderId="2" xfId="0" applyFont="1" applyFill="1" applyBorder="1" applyAlignment="1">
      <alignment horizontal="left" vertical="center"/>
    </xf>
    <xf numFmtId="0" fontId="26" fillId="0" borderId="34" xfId="0" applyFont="1" applyBorder="1" applyAlignment="1">
      <alignment vertical="center" wrapText="1"/>
    </xf>
    <xf numFmtId="0" fontId="26" fillId="0" borderId="34" xfId="0" applyFont="1" applyBorder="1" applyAlignment="1">
      <alignment vertical="center"/>
    </xf>
    <xf numFmtId="0" fontId="26" fillId="0" borderId="34" xfId="0" applyFont="1" applyBorder="1" applyAlignment="1">
      <alignment horizontal="center" vertical="center"/>
    </xf>
    <xf numFmtId="4" fontId="27" fillId="0" borderId="34" xfId="0" applyNumberFormat="1" applyFont="1" applyBorder="1" applyAlignment="1">
      <alignment horizontal="center" vertical="center" wrapText="1"/>
    </xf>
    <xf numFmtId="0" fontId="26" fillId="0" borderId="34" xfId="0" applyFont="1" applyBorder="1" applyAlignment="1">
      <alignment horizontal="center" vertical="center" wrapText="1"/>
    </xf>
    <xf numFmtId="0" fontId="1" fillId="6" borderId="2" xfId="0" applyFont="1" applyFill="1" applyBorder="1" applyAlignment="1">
      <alignment vertical="center" wrapText="1"/>
    </xf>
    <xf numFmtId="0" fontId="1" fillId="6" borderId="2" xfId="0" applyFont="1" applyFill="1" applyBorder="1" applyAlignment="1">
      <alignment vertical="center"/>
    </xf>
    <xf numFmtId="0" fontId="23" fillId="3" borderId="1" xfId="0" applyFont="1" applyFill="1" applyBorder="1" applyAlignment="1">
      <alignment horizontal="left" vertical="center"/>
    </xf>
    <xf numFmtId="0" fontId="23" fillId="3" borderId="1" xfId="0" applyFont="1" applyFill="1" applyBorder="1" applyAlignment="1">
      <alignment horizontal="center" vertical="center" wrapText="1"/>
    </xf>
    <xf numFmtId="0" fontId="23" fillId="3" borderId="2" xfId="0" applyFont="1" applyFill="1" applyBorder="1" applyAlignment="1">
      <alignment horizontal="left" vertical="center"/>
    </xf>
    <xf numFmtId="0" fontId="23" fillId="3" borderId="2" xfId="0" applyFont="1" applyFill="1" applyBorder="1" applyAlignment="1">
      <alignment vertical="center" wrapText="1"/>
    </xf>
    <xf numFmtId="164" fontId="5" fillId="0" borderId="1" xfId="0" applyNumberFormat="1" applyFont="1" applyBorder="1" applyAlignment="1">
      <alignment horizontal="right" vertical="center" wrapText="1"/>
    </xf>
    <xf numFmtId="0" fontId="5" fillId="0" borderId="2" xfId="0" applyFont="1" applyBorder="1" applyAlignment="1">
      <alignment wrapText="1"/>
    </xf>
    <xf numFmtId="164" fontId="5" fillId="0" borderId="2" xfId="0" applyNumberFormat="1" applyFont="1" applyBorder="1" applyAlignment="1">
      <alignment horizontal="right" vertical="center"/>
    </xf>
    <xf numFmtId="164" fontId="5" fillId="0" borderId="20" xfId="0" applyNumberFormat="1" applyFont="1" applyBorder="1" applyAlignment="1">
      <alignment vertical="center"/>
    </xf>
    <xf numFmtId="0" fontId="20" fillId="0" borderId="0" xfId="0" applyFont="1"/>
    <xf numFmtId="0" fontId="20" fillId="0" borderId="0" xfId="0" applyFont="1" applyAlignment="1">
      <alignment vertical="center"/>
    </xf>
    <xf numFmtId="0" fontId="7" fillId="0" borderId="6" xfId="0" applyFont="1" applyBorder="1" applyAlignment="1">
      <alignment vertical="center" wrapText="1"/>
    </xf>
    <xf numFmtId="0" fontId="17" fillId="3" borderId="0" xfId="0" applyFont="1" applyFill="1" applyAlignment="1">
      <alignment vertical="center"/>
    </xf>
    <xf numFmtId="0" fontId="7" fillId="0" borderId="0" xfId="0" applyFont="1" applyAlignment="1">
      <alignment vertical="center"/>
    </xf>
    <xf numFmtId="164" fontId="7" fillId="0" borderId="2" xfId="0" applyNumberFormat="1" applyFont="1" applyBorder="1" applyAlignment="1">
      <alignment vertical="center"/>
    </xf>
    <xf numFmtId="164" fontId="22" fillId="0" borderId="4" xfId="0" applyNumberFormat="1" applyFont="1" applyBorder="1" applyAlignment="1">
      <alignment horizontal="right"/>
    </xf>
    <xf numFmtId="164" fontId="22" fillId="0" borderId="2" xfId="0" applyNumberFormat="1" applyFont="1" applyBorder="1" applyAlignment="1">
      <alignment horizontal="right"/>
    </xf>
    <xf numFmtId="0" fontId="5" fillId="0" borderId="24" xfId="0" applyFont="1" applyBorder="1" applyAlignment="1">
      <alignment horizontal="left" vertical="center"/>
    </xf>
    <xf numFmtId="0" fontId="5" fillId="0" borderId="4" xfId="0" applyFont="1" applyBorder="1" applyAlignment="1">
      <alignment horizontal="left" vertical="center"/>
    </xf>
    <xf numFmtId="0" fontId="20" fillId="0" borderId="0" xfId="0" applyFont="1" applyAlignment="1">
      <alignment horizontal="left"/>
    </xf>
    <xf numFmtId="0" fontId="17" fillId="3" borderId="0" xfId="0" applyFont="1" applyFill="1" applyAlignment="1">
      <alignment horizontal="left" vertical="center"/>
    </xf>
    <xf numFmtId="164" fontId="17" fillId="3" borderId="0" xfId="0" applyNumberFormat="1" applyFont="1" applyFill="1" applyAlignment="1">
      <alignment vertical="center"/>
    </xf>
    <xf numFmtId="0" fontId="29" fillId="5" borderId="0" xfId="0" applyFont="1" applyFill="1" applyAlignment="1">
      <alignment vertical="center"/>
    </xf>
    <xf numFmtId="164" fontId="29" fillId="5" borderId="0" xfId="0" applyNumberFormat="1" applyFont="1" applyFill="1" applyAlignment="1">
      <alignment vertical="center"/>
    </xf>
    <xf numFmtId="0" fontId="30" fillId="5" borderId="35" xfId="0" applyFont="1" applyFill="1" applyBorder="1" applyAlignment="1">
      <alignment horizontal="center" vertical="center" wrapText="1"/>
    </xf>
    <xf numFmtId="165" fontId="26" fillId="0" borderId="32" xfId="0" applyNumberFormat="1" applyFont="1" applyBorder="1" applyAlignment="1">
      <alignment vertical="center" wrapText="1"/>
    </xf>
    <xf numFmtId="0" fontId="21" fillId="3" borderId="14" xfId="0" applyFont="1" applyFill="1" applyBorder="1" applyAlignment="1">
      <alignment horizontal="center" vertical="center" wrapText="1"/>
    </xf>
    <xf numFmtId="164" fontId="21" fillId="3" borderId="5" xfId="0" applyNumberFormat="1" applyFont="1" applyFill="1" applyBorder="1" applyAlignment="1">
      <alignment horizontal="center" vertical="center" wrapText="1"/>
    </xf>
    <xf numFmtId="164" fontId="1" fillId="0" borderId="0" xfId="0" applyNumberFormat="1" applyFont="1" applyAlignment="1">
      <alignment horizontal="right" vertical="center"/>
    </xf>
    <xf numFmtId="164" fontId="21" fillId="3" borderId="0" xfId="0" applyNumberFormat="1" applyFont="1" applyFill="1" applyAlignment="1">
      <alignment horizontal="right" vertical="center" wrapText="1"/>
    </xf>
    <xf numFmtId="164" fontId="1" fillId="0" borderId="1" xfId="0" applyNumberFormat="1" applyFont="1" applyBorder="1" applyAlignment="1">
      <alignment horizontal="right" vertical="center"/>
    </xf>
    <xf numFmtId="164" fontId="1" fillId="0" borderId="2" xfId="0" applyNumberFormat="1" applyFont="1" applyBorder="1" applyAlignment="1">
      <alignment horizontal="right" vertical="center"/>
    </xf>
    <xf numFmtId="164" fontId="1" fillId="0" borderId="0" xfId="0" applyNumberFormat="1" applyFont="1" applyAlignment="1">
      <alignment horizontal="right" vertical="center" wrapText="1"/>
    </xf>
    <xf numFmtId="164" fontId="19" fillId="0" borderId="2" xfId="0" applyNumberFormat="1" applyFont="1" applyBorder="1" applyAlignment="1">
      <alignment horizontal="right" vertical="center"/>
    </xf>
    <xf numFmtId="164" fontId="26" fillId="0" borderId="34" xfId="0" applyNumberFormat="1" applyFont="1" applyBorder="1" applyAlignment="1">
      <alignment horizontal="right" vertical="center"/>
    </xf>
    <xf numFmtId="8" fontId="3" fillId="0" borderId="0" xfId="0" applyNumberFormat="1" applyFont="1" applyAlignment="1">
      <alignment horizontal="center" vertical="center" wrapText="1"/>
    </xf>
    <xf numFmtId="0" fontId="33" fillId="0" borderId="34" xfId="0" applyFont="1" applyBorder="1" applyAlignment="1">
      <alignment vertical="center" wrapText="1"/>
    </xf>
    <xf numFmtId="0" fontId="3" fillId="0" borderId="0" xfId="0" applyFont="1" applyAlignment="1">
      <alignment horizontal="right" vertical="center"/>
    </xf>
    <xf numFmtId="0" fontId="35" fillId="0" borderId="0" xfId="0" applyFont="1" applyAlignment="1">
      <alignment vertical="center"/>
    </xf>
    <xf numFmtId="0" fontId="25" fillId="3" borderId="0" xfId="0" applyFont="1" applyFill="1" applyAlignment="1">
      <alignment vertical="center"/>
    </xf>
    <xf numFmtId="164" fontId="25" fillId="3" borderId="0" xfId="0" applyNumberFormat="1" applyFont="1" applyFill="1" applyAlignment="1">
      <alignment horizontal="right" vertical="center"/>
    </xf>
    <xf numFmtId="0" fontId="25" fillId="3" borderId="0" xfId="0" applyFont="1" applyFill="1" applyAlignment="1">
      <alignment horizontal="center" vertical="center"/>
    </xf>
    <xf numFmtId="0" fontId="36" fillId="5" borderId="0" xfId="0" applyFont="1" applyFill="1" applyAlignment="1">
      <alignment vertical="center"/>
    </xf>
    <xf numFmtId="164" fontId="36" fillId="5" borderId="0" xfId="0" applyNumberFormat="1" applyFont="1" applyFill="1" applyAlignment="1">
      <alignment horizontal="right" vertical="center"/>
    </xf>
    <xf numFmtId="0" fontId="35" fillId="0" borderId="0" xfId="0" applyFont="1" applyAlignment="1">
      <alignment horizontal="center" vertical="center"/>
    </xf>
    <xf numFmtId="0" fontId="35" fillId="0" borderId="2" xfId="0" applyFont="1" applyBorder="1" applyAlignment="1">
      <alignment horizontal="center" vertical="center"/>
    </xf>
    <xf numFmtId="0" fontId="35" fillId="0" borderId="2" xfId="0" applyFont="1" applyBorder="1" applyAlignment="1">
      <alignment horizontal="left" vertical="center" wrapText="1"/>
    </xf>
    <xf numFmtId="0" fontId="35" fillId="0" borderId="2" xfId="0" applyFont="1" applyBorder="1" applyAlignment="1">
      <alignment horizontal="center" vertical="center" wrapText="1"/>
    </xf>
    <xf numFmtId="0" fontId="35" fillId="0" borderId="2" xfId="0" applyFont="1" applyBorder="1" applyAlignment="1">
      <alignment vertical="center" wrapText="1"/>
    </xf>
    <xf numFmtId="0" fontId="35" fillId="0" borderId="2" xfId="0" applyFont="1" applyBorder="1" applyAlignment="1">
      <alignment vertical="center"/>
    </xf>
    <xf numFmtId="164" fontId="35" fillId="0" borderId="0" xfId="0" applyNumberFormat="1" applyFont="1" applyAlignment="1">
      <alignment vertical="center"/>
    </xf>
    <xf numFmtId="0" fontId="1" fillId="0" borderId="1" xfId="0" applyFont="1" applyBorder="1" applyAlignment="1">
      <alignment horizontal="right" vertical="center"/>
    </xf>
    <xf numFmtId="0" fontId="1" fillId="0" borderId="2" xfId="0" applyFont="1" applyBorder="1" applyAlignment="1">
      <alignment horizontal="right" vertical="center"/>
    </xf>
    <xf numFmtId="0" fontId="35" fillId="0" borderId="0" xfId="0" applyFont="1" applyAlignment="1">
      <alignment vertical="center" wrapText="1"/>
    </xf>
    <xf numFmtId="164" fontId="35" fillId="0" borderId="0" xfId="0" applyNumberFormat="1" applyFont="1" applyAlignment="1">
      <alignment horizontal="right" vertical="center"/>
    </xf>
    <xf numFmtId="0" fontId="35" fillId="0" borderId="32" xfId="0" applyFont="1" applyBorder="1" applyAlignment="1">
      <alignment vertical="center"/>
    </xf>
    <xf numFmtId="0" fontId="35" fillId="0" borderId="32" xfId="0" applyFont="1" applyBorder="1" applyAlignment="1">
      <alignment vertical="center" wrapText="1"/>
    </xf>
    <xf numFmtId="164" fontId="3" fillId="7" borderId="2" xfId="0" applyNumberFormat="1" applyFont="1" applyFill="1" applyBorder="1" applyAlignment="1">
      <alignment horizontal="right" vertical="center" wrapText="1"/>
    </xf>
    <xf numFmtId="8" fontId="3" fillId="7" borderId="2" xfId="0" applyNumberFormat="1" applyFont="1" applyFill="1" applyBorder="1" applyAlignment="1">
      <alignment horizontal="center" vertical="center" wrapText="1"/>
    </xf>
    <xf numFmtId="164" fontId="1" fillId="7" borderId="0" xfId="0" applyNumberFormat="1" applyFont="1" applyFill="1" applyAlignment="1">
      <alignment horizontal="right" vertical="center" wrapText="1"/>
    </xf>
    <xf numFmtId="164" fontId="1" fillId="7" borderId="2" xfId="0" applyNumberFormat="1" applyFont="1" applyFill="1" applyBorder="1" applyAlignment="1">
      <alignment horizontal="right" vertical="center"/>
    </xf>
    <xf numFmtId="164" fontId="5" fillId="0" borderId="0" xfId="0" applyNumberFormat="1" applyFont="1" applyAlignment="1">
      <alignment vertical="center"/>
    </xf>
    <xf numFmtId="0" fontId="0" fillId="2" borderId="0" xfId="0" applyFill="1" applyAlignment="1">
      <alignment horizontal="center" vertical="center"/>
    </xf>
    <xf numFmtId="164" fontId="0" fillId="2" borderId="0" xfId="0" applyNumberFormat="1" applyFill="1" applyAlignment="1">
      <alignment horizontal="center" vertical="center" wrapText="1"/>
    </xf>
    <xf numFmtId="0" fontId="32" fillId="0" borderId="26" xfId="0" applyFont="1" applyBorder="1" applyAlignment="1">
      <alignment vertical="center"/>
    </xf>
    <xf numFmtId="0" fontId="7" fillId="0" borderId="2" xfId="0" applyFont="1" applyBorder="1" applyAlignment="1">
      <alignment vertical="center" wrapText="1"/>
    </xf>
    <xf numFmtId="164" fontId="5" fillId="0" borderId="0" xfId="0" applyNumberFormat="1" applyFont="1"/>
    <xf numFmtId="164" fontId="5" fillId="0" borderId="2" xfId="0" applyNumberFormat="1"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xf>
    <xf numFmtId="164" fontId="5" fillId="0" borderId="1" xfId="0" applyNumberFormat="1" applyFont="1" applyBorder="1" applyAlignment="1">
      <alignment vertical="center"/>
    </xf>
    <xf numFmtId="0" fontId="5" fillId="0" borderId="3" xfId="0" applyFont="1" applyBorder="1" applyAlignment="1">
      <alignment vertical="center"/>
    </xf>
    <xf numFmtId="0" fontId="5" fillId="0" borderId="24" xfId="0" applyFont="1" applyBorder="1" applyAlignment="1">
      <alignment vertical="center"/>
    </xf>
    <xf numFmtId="164" fontId="23" fillId="3" borderId="4" xfId="0" applyNumberFormat="1" applyFont="1" applyFill="1" applyBorder="1" applyAlignment="1">
      <alignment vertical="center"/>
    </xf>
    <xf numFmtId="0" fontId="5" fillId="0" borderId="2" xfId="0" applyFont="1" applyBorder="1" applyAlignment="1">
      <alignment horizontal="right" vertical="center"/>
    </xf>
    <xf numFmtId="164" fontId="20" fillId="0" borderId="0" xfId="0" applyNumberFormat="1" applyFont="1"/>
    <xf numFmtId="0" fontId="20" fillId="0" borderId="2" xfId="0" applyFont="1" applyBorder="1" applyAlignment="1">
      <alignment horizontal="right" vertical="center"/>
    </xf>
    <xf numFmtId="164" fontId="20" fillId="0" borderId="2" xfId="0" applyNumberFormat="1" applyFont="1" applyBorder="1" applyAlignment="1">
      <alignment horizontal="right" vertical="center"/>
    </xf>
    <xf numFmtId="0" fontId="20" fillId="0" borderId="2" xfId="0" applyFont="1" applyBorder="1" applyAlignment="1">
      <alignment vertical="center"/>
    </xf>
    <xf numFmtId="164" fontId="20" fillId="0" borderId="2" xfId="0" applyNumberFormat="1" applyFont="1" applyBorder="1" applyAlignment="1">
      <alignment vertical="center"/>
    </xf>
    <xf numFmtId="0" fontId="20" fillId="0" borderId="32" xfId="0" applyFont="1" applyBorder="1"/>
    <xf numFmtId="0" fontId="20" fillId="0" borderId="33" xfId="0" applyFont="1" applyBorder="1"/>
    <xf numFmtId="164" fontId="6" fillId="0" borderId="2" xfId="0" applyNumberFormat="1" applyFont="1" applyBorder="1" applyAlignment="1">
      <alignment vertical="center"/>
    </xf>
    <xf numFmtId="164" fontId="23" fillId="3" borderId="2" xfId="0" applyNumberFormat="1" applyFont="1" applyFill="1" applyBorder="1" applyAlignment="1">
      <alignment vertical="center"/>
    </xf>
    <xf numFmtId="164" fontId="23" fillId="3" borderId="0" xfId="0" applyNumberFormat="1" applyFont="1" applyFill="1"/>
    <xf numFmtId="0" fontId="5" fillId="0" borderId="20" xfId="0" applyFont="1" applyBorder="1" applyAlignment="1">
      <alignment vertical="center"/>
    </xf>
    <xf numFmtId="164" fontId="23" fillId="3" borderId="20" xfId="0" applyNumberFormat="1" applyFont="1" applyFill="1" applyBorder="1" applyAlignment="1">
      <alignment vertical="center"/>
    </xf>
    <xf numFmtId="0" fontId="20" fillId="0" borderId="2" xfId="0" applyFont="1" applyBorder="1"/>
    <xf numFmtId="0" fontId="20" fillId="0" borderId="24" xfId="0" applyFont="1" applyBorder="1"/>
    <xf numFmtId="0" fontId="6" fillId="0" borderId="24" xfId="0" applyFont="1" applyBorder="1" applyAlignment="1">
      <alignment vertical="center"/>
    </xf>
    <xf numFmtId="0" fontId="6" fillId="0" borderId="2" xfId="0" applyFont="1" applyBorder="1" applyAlignment="1">
      <alignment vertical="center"/>
    </xf>
    <xf numFmtId="0" fontId="20" fillId="0" borderId="2" xfId="0" applyFont="1" applyBorder="1" applyAlignment="1">
      <alignment vertical="top"/>
    </xf>
    <xf numFmtId="0" fontId="5" fillId="0" borderId="2" xfId="0" applyFont="1" applyBorder="1" applyAlignment="1">
      <alignment vertical="top"/>
    </xf>
    <xf numFmtId="0" fontId="22" fillId="0" borderId="2" xfId="0" applyFont="1" applyBorder="1"/>
    <xf numFmtId="0" fontId="22" fillId="0" borderId="2" xfId="0" applyFont="1" applyBorder="1" applyAlignment="1">
      <alignment vertical="center"/>
    </xf>
    <xf numFmtId="164" fontId="22" fillId="0" borderId="2" xfId="0" applyNumberFormat="1" applyFont="1" applyBorder="1"/>
    <xf numFmtId="0" fontId="22" fillId="0" borderId="0" xfId="0" applyFont="1"/>
    <xf numFmtId="164" fontId="22" fillId="0" borderId="2" xfId="0" applyNumberFormat="1" applyFont="1" applyBorder="1" applyAlignment="1">
      <alignment vertical="center"/>
    </xf>
    <xf numFmtId="0" fontId="7" fillId="0" borderId="2" xfId="0" applyFont="1" applyBorder="1" applyAlignment="1">
      <alignment vertical="center"/>
    </xf>
    <xf numFmtId="164" fontId="5" fillId="0" borderId="2" xfId="0" applyNumberFormat="1" applyFont="1" applyBorder="1" applyAlignment="1">
      <alignment horizontal="left" vertical="center"/>
    </xf>
    <xf numFmtId="0" fontId="5" fillId="0" borderId="0" xfId="0" applyFont="1" applyAlignment="1">
      <alignment horizontal="center" vertical="center"/>
    </xf>
    <xf numFmtId="0" fontId="5" fillId="0" borderId="19" xfId="0" applyFont="1" applyBorder="1" applyAlignment="1">
      <alignment vertical="center"/>
    </xf>
    <xf numFmtId="0" fontId="20" fillId="0" borderId="32" xfId="0" applyFont="1" applyBorder="1" applyAlignment="1">
      <alignment vertical="center"/>
    </xf>
    <xf numFmtId="0" fontId="28" fillId="0" borderId="34" xfId="0" applyFont="1" applyBorder="1" applyAlignment="1">
      <alignment horizontal="center" vertical="center"/>
    </xf>
    <xf numFmtId="0" fontId="28" fillId="0" borderId="34" xfId="0" applyFont="1" applyBorder="1" applyAlignment="1">
      <alignment vertical="center"/>
    </xf>
    <xf numFmtId="164" fontId="28" fillId="0" borderId="34" xfId="0" applyNumberFormat="1" applyFont="1" applyBorder="1" applyAlignment="1">
      <alignment vertical="center"/>
    </xf>
    <xf numFmtId="0" fontId="28" fillId="0" borderId="32" xfId="0" applyFont="1" applyBorder="1" applyAlignment="1">
      <alignment vertical="center"/>
    </xf>
    <xf numFmtId="164" fontId="28" fillId="0" borderId="32" xfId="0" applyNumberFormat="1" applyFont="1" applyBorder="1" applyAlignment="1">
      <alignment vertical="center"/>
    </xf>
    <xf numFmtId="0" fontId="28" fillId="0" borderId="32" xfId="0" applyFont="1" applyBorder="1" applyAlignment="1">
      <alignment horizontal="center" vertical="center"/>
    </xf>
    <xf numFmtId="0" fontId="28" fillId="0" borderId="32" xfId="0" applyFont="1" applyBorder="1" applyAlignment="1">
      <alignment horizontal="left" vertical="center"/>
    </xf>
    <xf numFmtId="0" fontId="28" fillId="0" borderId="32" xfId="0" applyFont="1" applyBorder="1" applyAlignment="1">
      <alignment horizontal="right" vertical="center"/>
    </xf>
    <xf numFmtId="164" fontId="28" fillId="0" borderId="32" xfId="0" applyNumberFormat="1" applyFont="1" applyBorder="1" applyAlignment="1">
      <alignment horizontal="right" vertical="center"/>
    </xf>
    <xf numFmtId="164" fontId="23" fillId="3" borderId="0" xfId="0" applyNumberFormat="1" applyFont="1" applyFill="1" applyAlignment="1">
      <alignment vertical="center"/>
    </xf>
    <xf numFmtId="164" fontId="23" fillId="3" borderId="2" xfId="0" applyNumberFormat="1" applyFont="1" applyFill="1" applyBorder="1"/>
    <xf numFmtId="164" fontId="23" fillId="3" borderId="32" xfId="0" applyNumberFormat="1" applyFont="1" applyFill="1" applyBorder="1" applyAlignment="1">
      <alignment vertical="center"/>
    </xf>
    <xf numFmtId="164" fontId="23" fillId="0" borderId="0" xfId="0" applyNumberFormat="1" applyFont="1"/>
    <xf numFmtId="0" fontId="5" fillId="8" borderId="2" xfId="0" applyFont="1" applyFill="1" applyBorder="1" applyAlignment="1">
      <alignment vertical="center"/>
    </xf>
    <xf numFmtId="0" fontId="23" fillId="0" borderId="2" xfId="0" applyFont="1" applyBorder="1" applyAlignment="1">
      <alignment horizontal="left" vertical="center"/>
    </xf>
    <xf numFmtId="0" fontId="23" fillId="0" borderId="0" xfId="0" applyFont="1"/>
    <xf numFmtId="0" fontId="5" fillId="8" borderId="1" xfId="0" applyFont="1" applyFill="1" applyBorder="1" applyAlignment="1">
      <alignment vertical="center"/>
    </xf>
    <xf numFmtId="0" fontId="37" fillId="0" borderId="0" xfId="0" applyFont="1"/>
    <xf numFmtId="0" fontId="38" fillId="0" borderId="2" xfId="0" applyFont="1" applyBorder="1" applyAlignment="1">
      <alignment vertical="center"/>
    </xf>
    <xf numFmtId="0" fontId="38" fillId="0" borderId="1" xfId="0" applyFont="1" applyBorder="1" applyAlignment="1">
      <alignment vertical="center"/>
    </xf>
    <xf numFmtId="0" fontId="1" fillId="8" borderId="1" xfId="0" applyFont="1" applyFill="1" applyBorder="1" applyAlignment="1">
      <alignment vertical="center" wrapText="1"/>
    </xf>
    <xf numFmtId="0" fontId="1" fillId="8" borderId="2" xfId="0" applyFont="1" applyFill="1" applyBorder="1" applyAlignment="1">
      <alignment vertical="center" wrapText="1"/>
    </xf>
    <xf numFmtId="0" fontId="1" fillId="8" borderId="1" xfId="0" applyFont="1" applyFill="1" applyBorder="1" applyAlignment="1">
      <alignment horizontal="left" vertical="center" wrapText="1"/>
    </xf>
    <xf numFmtId="0" fontId="34" fillId="7" borderId="2" xfId="0" applyFont="1" applyFill="1" applyBorder="1" applyAlignment="1">
      <alignment vertical="center" wrapText="1"/>
    </xf>
    <xf numFmtId="8" fontId="34" fillId="7" borderId="2" xfId="0" applyNumberFormat="1" applyFont="1" applyFill="1" applyBorder="1" applyAlignment="1">
      <alignment horizontal="right" vertical="center" wrapText="1"/>
    </xf>
    <xf numFmtId="0" fontId="23" fillId="0" borderId="0" xfId="0" applyFont="1" applyAlignment="1">
      <alignment vertical="center"/>
    </xf>
    <xf numFmtId="0" fontId="7" fillId="0" borderId="3" xfId="0" applyFont="1" applyBorder="1" applyAlignment="1">
      <alignment horizontal="left" vertical="center"/>
    </xf>
    <xf numFmtId="0" fontId="5" fillId="2" borderId="3" xfId="0" applyFont="1" applyFill="1" applyBorder="1" applyAlignment="1">
      <alignment vertical="center" wrapText="1"/>
    </xf>
    <xf numFmtId="0" fontId="23" fillId="0" borderId="2" xfId="0" applyFont="1" applyBorder="1" applyAlignment="1">
      <alignment horizontal="center" vertical="center"/>
    </xf>
    <xf numFmtId="0" fontId="23" fillId="0" borderId="3" xfId="0" applyFont="1" applyBorder="1" applyAlignment="1">
      <alignment vertical="center"/>
    </xf>
    <xf numFmtId="164" fontId="17" fillId="0" borderId="2" xfId="0" applyNumberFormat="1" applyFont="1" applyBorder="1" applyAlignment="1">
      <alignment vertical="center"/>
    </xf>
    <xf numFmtId="0" fontId="0" fillId="0" borderId="1" xfId="0" applyBorder="1" applyAlignment="1">
      <alignment horizontal="left" vertical="center"/>
    </xf>
    <xf numFmtId="0" fontId="38" fillId="2" borderId="2" xfId="0" applyFont="1" applyFill="1" applyBorder="1" applyAlignment="1">
      <alignment horizontal="center" vertical="center"/>
    </xf>
    <xf numFmtId="0" fontId="38" fillId="2" borderId="2" xfId="0" applyFont="1" applyFill="1" applyBorder="1" applyAlignment="1">
      <alignment horizontal="left" vertical="center"/>
    </xf>
    <xf numFmtId="0" fontId="38" fillId="2" borderId="1" xfId="0" applyFont="1" applyFill="1" applyBorder="1" applyAlignment="1">
      <alignment horizontal="center" vertical="center" wrapText="1"/>
    </xf>
    <xf numFmtId="164" fontId="38" fillId="2" borderId="0" xfId="0" applyNumberFormat="1" applyFont="1" applyFill="1" applyAlignment="1">
      <alignment vertical="center"/>
    </xf>
    <xf numFmtId="0" fontId="38" fillId="2" borderId="0" xfId="0" applyFont="1" applyFill="1" applyAlignment="1">
      <alignment vertical="center"/>
    </xf>
    <xf numFmtId="0" fontId="38" fillId="2" borderId="2" xfId="0" applyFont="1" applyFill="1" applyBorder="1" applyAlignment="1">
      <alignment horizontal="center" vertical="center" wrapText="1"/>
    </xf>
    <xf numFmtId="164" fontId="38" fillId="2" borderId="2" xfId="0" applyNumberFormat="1" applyFont="1" applyFill="1" applyBorder="1" applyAlignment="1">
      <alignment horizontal="right" vertical="center"/>
    </xf>
    <xf numFmtId="164" fontId="38" fillId="2" borderId="19" xfId="0" applyNumberFormat="1" applyFont="1" applyFill="1" applyBorder="1" applyAlignment="1">
      <alignment horizontal="right" vertical="center"/>
    </xf>
    <xf numFmtId="164" fontId="38" fillId="2" borderId="2" xfId="0" applyNumberFormat="1" applyFont="1" applyFill="1" applyBorder="1" applyAlignment="1">
      <alignment horizontal="right" vertical="center" wrapText="1"/>
    </xf>
    <xf numFmtId="0" fontId="38" fillId="2" borderId="1" xfId="0" applyFont="1" applyFill="1" applyBorder="1" applyAlignment="1">
      <alignment horizontal="left" vertical="center"/>
    </xf>
    <xf numFmtId="0" fontId="21" fillId="0" borderId="0" xfId="0" applyFont="1" applyAlignment="1">
      <alignment horizontal="left" vertical="center" wrapText="1"/>
    </xf>
    <xf numFmtId="164" fontId="23" fillId="0" borderId="0" xfId="0" applyNumberFormat="1" applyFont="1" applyAlignment="1">
      <alignment vertical="center"/>
    </xf>
    <xf numFmtId="0" fontId="17" fillId="0" borderId="0" xfId="0" applyFont="1" applyAlignment="1">
      <alignment vertical="center" wrapText="1"/>
    </xf>
    <xf numFmtId="0" fontId="7" fillId="0" borderId="2" xfId="0" applyFont="1" applyBorder="1" applyAlignment="1">
      <alignment horizontal="center" vertical="center" wrapText="1"/>
    </xf>
    <xf numFmtId="0" fontId="17" fillId="3" borderId="2" xfId="0" applyFont="1" applyFill="1" applyBorder="1" applyAlignment="1">
      <alignment vertical="center"/>
    </xf>
    <xf numFmtId="164" fontId="13" fillId="3" borderId="0" xfId="0" applyNumberFormat="1" applyFont="1" applyFill="1" applyAlignment="1">
      <alignment horizontal="center" vertical="center"/>
    </xf>
    <xf numFmtId="0" fontId="4" fillId="3" borderId="13" xfId="0" applyFont="1" applyFill="1" applyBorder="1" applyAlignment="1">
      <alignment horizontal="center" vertical="center" wrapText="1"/>
    </xf>
    <xf numFmtId="0" fontId="0" fillId="9" borderId="2" xfId="0" applyFill="1" applyBorder="1"/>
    <xf numFmtId="164" fontId="1" fillId="9" borderId="2" xfId="0" applyNumberFormat="1" applyFont="1" applyFill="1" applyBorder="1" applyAlignment="1">
      <alignment vertical="center" wrapText="1"/>
    </xf>
    <xf numFmtId="0" fontId="23" fillId="3" borderId="2" xfId="0" applyFont="1" applyFill="1" applyBorder="1" applyAlignment="1">
      <alignment vertical="center"/>
    </xf>
    <xf numFmtId="164" fontId="23" fillId="3" borderId="2" xfId="0" applyNumberFormat="1" applyFont="1" applyFill="1" applyBorder="1" applyAlignment="1">
      <alignment vertical="center" wrapText="1"/>
    </xf>
    <xf numFmtId="0" fontId="23" fillId="3" borderId="2" xfId="0" applyFont="1" applyFill="1" applyBorder="1"/>
    <xf numFmtId="0" fontId="17" fillId="0" borderId="0" xfId="0" applyFont="1" applyAlignment="1">
      <alignment vertical="center"/>
    </xf>
    <xf numFmtId="0" fontId="7" fillId="0" borderId="0" xfId="0" applyFont="1" applyAlignment="1">
      <alignment horizontal="center" vertical="center" wrapText="1"/>
    </xf>
    <xf numFmtId="0" fontId="1" fillId="10" borderId="2" xfId="0" applyFont="1" applyFill="1" applyBorder="1" applyAlignment="1">
      <alignment vertical="center" wrapText="1"/>
    </xf>
    <xf numFmtId="0" fontId="0" fillId="10" borderId="2" xfId="0" applyFill="1" applyBorder="1" applyAlignment="1">
      <alignment horizontal="left" vertical="center"/>
    </xf>
    <xf numFmtId="0" fontId="0" fillId="10" borderId="2" xfId="0" applyFill="1" applyBorder="1" applyAlignment="1">
      <alignment horizontal="center" vertical="center"/>
    </xf>
    <xf numFmtId="164" fontId="1" fillId="10" borderId="2" xfId="0" applyNumberFormat="1" applyFont="1" applyFill="1" applyBorder="1" applyAlignment="1">
      <alignment horizontal="right" vertical="center" wrapText="1"/>
    </xf>
    <xf numFmtId="0" fontId="0" fillId="10" borderId="0" xfId="0" applyFill="1" applyAlignment="1">
      <alignment horizontal="center" vertical="center"/>
    </xf>
    <xf numFmtId="0" fontId="35" fillId="10" borderId="0" xfId="0" applyFont="1" applyFill="1" applyAlignment="1">
      <alignment horizontal="center" vertical="center"/>
    </xf>
    <xf numFmtId="164" fontId="5" fillId="10" borderId="2" xfId="0" applyNumberFormat="1" applyFont="1" applyFill="1" applyBorder="1" applyAlignment="1">
      <alignment vertical="center"/>
    </xf>
    <xf numFmtId="0" fontId="7" fillId="0" borderId="0" xfId="0" applyFont="1" applyAlignment="1">
      <alignment horizontal="center" vertical="center"/>
    </xf>
    <xf numFmtId="164" fontId="7" fillId="0" borderId="0" xfId="0" applyNumberFormat="1" applyFont="1" applyAlignment="1">
      <alignment horizontal="center" vertical="center" wrapText="1"/>
    </xf>
    <xf numFmtId="165" fontId="5" fillId="0" borderId="0" xfId="0" applyNumberFormat="1" applyFont="1" applyAlignment="1">
      <alignment vertical="center"/>
    </xf>
    <xf numFmtId="164" fontId="5" fillId="0" borderId="0" xfId="0" applyNumberFormat="1" applyFont="1" applyAlignment="1">
      <alignment horizontal="right" vertical="center"/>
    </xf>
    <xf numFmtId="0" fontId="6" fillId="10" borderId="0" xfId="0" applyFont="1" applyFill="1" applyAlignment="1">
      <alignment vertical="center"/>
    </xf>
    <xf numFmtId="164" fontId="0" fillId="2" borderId="2" xfId="0" applyNumberFormat="1" applyFill="1" applyBorder="1" applyAlignment="1">
      <alignment horizontal="center" vertical="center" wrapText="1"/>
    </xf>
    <xf numFmtId="0" fontId="39" fillId="2" borderId="3" xfId="0" applyFont="1" applyFill="1" applyBorder="1" applyAlignment="1">
      <alignment horizontal="left" vertical="center"/>
    </xf>
    <xf numFmtId="0" fontId="39" fillId="2" borderId="24" xfId="0" applyFont="1" applyFill="1" applyBorder="1" applyAlignment="1">
      <alignment horizontal="left" vertical="center"/>
    </xf>
    <xf numFmtId="0" fontId="39" fillId="2" borderId="4" xfId="0" applyFont="1" applyFill="1" applyBorder="1" applyAlignment="1">
      <alignment horizontal="left" vertical="center"/>
    </xf>
    <xf numFmtId="164" fontId="13" fillId="3" borderId="25" xfId="0" applyNumberFormat="1" applyFont="1" applyFill="1" applyBorder="1" applyAlignment="1">
      <alignment horizontal="center" vertical="center" wrapText="1"/>
    </xf>
    <xf numFmtId="164" fontId="13" fillId="3" borderId="0" xfId="0" applyNumberFormat="1" applyFont="1" applyFill="1" applyAlignment="1">
      <alignment horizontal="center" vertical="center" wrapText="1"/>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37" xfId="0" applyFont="1" applyBorder="1" applyAlignment="1">
      <alignment horizontal="center" vertical="center"/>
    </xf>
    <xf numFmtId="0" fontId="19" fillId="0" borderId="20" xfId="0" applyFont="1" applyBorder="1" applyAlignment="1">
      <alignment horizontal="center" vertical="center"/>
    </xf>
    <xf numFmtId="0" fontId="19" fillId="0" borderId="1" xfId="0" applyFont="1" applyBorder="1" applyAlignment="1">
      <alignment horizontal="center" vertical="center"/>
    </xf>
    <xf numFmtId="0" fontId="19" fillId="2" borderId="37" xfId="0" applyFont="1" applyFill="1" applyBorder="1" applyAlignment="1">
      <alignment horizontal="center" vertical="center"/>
    </xf>
    <xf numFmtId="0" fontId="19" fillId="2" borderId="20" xfId="0" applyFont="1" applyFill="1" applyBorder="1" applyAlignment="1">
      <alignment horizontal="center" vertical="center"/>
    </xf>
    <xf numFmtId="0" fontId="19" fillId="2" borderId="1" xfId="0" applyFont="1" applyFill="1" applyBorder="1" applyAlignment="1">
      <alignment horizontal="center" vertical="center"/>
    </xf>
    <xf numFmtId="0" fontId="19" fillId="0" borderId="36" xfId="0" applyFont="1" applyBorder="1" applyAlignment="1">
      <alignment horizontal="center" vertical="center"/>
    </xf>
    <xf numFmtId="0" fontId="19" fillId="0" borderId="38" xfId="0" applyFont="1" applyBorder="1" applyAlignment="1">
      <alignment horizontal="center" vertical="center"/>
    </xf>
    <xf numFmtId="0" fontId="19" fillId="0" borderId="39"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1" fillId="0" borderId="19" xfId="0" applyFont="1" applyBorder="1" applyAlignment="1">
      <alignment vertical="center" wrapText="1"/>
    </xf>
    <xf numFmtId="0" fontId="35" fillId="0" borderId="1" xfId="0" applyFont="1" applyBorder="1" applyAlignment="1">
      <alignment vertical="center" wrapText="1"/>
    </xf>
    <xf numFmtId="0" fontId="1" fillId="8" borderId="19" xfId="0" applyFont="1" applyFill="1" applyBorder="1" applyAlignment="1">
      <alignment vertical="center" wrapText="1"/>
    </xf>
    <xf numFmtId="0" fontId="35" fillId="8" borderId="1" xfId="0" applyFont="1" applyFill="1" applyBorder="1" applyAlignment="1">
      <alignment vertical="center" wrapText="1"/>
    </xf>
    <xf numFmtId="164" fontId="1" fillId="0" borderId="19" xfId="0" applyNumberFormat="1" applyFont="1" applyBorder="1" applyAlignment="1">
      <alignment horizontal="right" vertical="center"/>
    </xf>
    <xf numFmtId="164" fontId="1" fillId="0" borderId="1" xfId="0" applyNumberFormat="1" applyFont="1" applyBorder="1" applyAlignment="1">
      <alignment horizontal="right" vertical="center"/>
    </xf>
    <xf numFmtId="0" fontId="1" fillId="0" borderId="19" xfId="0" applyFont="1" applyBorder="1" applyAlignment="1">
      <alignment horizontal="center" vertical="center"/>
    </xf>
    <xf numFmtId="0" fontId="1" fillId="0" borderId="1" xfId="0" applyFont="1" applyBorder="1" applyAlignment="1">
      <alignment horizontal="center" vertical="center"/>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164" fontId="6" fillId="10" borderId="0" xfId="0" applyNumberFormat="1" applyFont="1" applyFill="1" applyAlignment="1">
      <alignment horizontal="center"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12" fillId="3" borderId="13" xfId="0" applyFont="1" applyFill="1" applyBorder="1" applyAlignment="1">
      <alignment horizontal="center" vertical="center" wrapText="1"/>
    </xf>
    <xf numFmtId="0" fontId="0" fillId="0" borderId="14" xfId="0" applyBorder="1" applyAlignment="1">
      <alignment horizontal="center" vertical="center" wrapText="1"/>
    </xf>
    <xf numFmtId="0" fontId="11" fillId="3" borderId="1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31" fillId="0" borderId="0" xfId="0" applyFont="1" applyAlignment="1">
      <alignment horizontal="left" wrapText="1"/>
    </xf>
    <xf numFmtId="164" fontId="0" fillId="0" borderId="0" xfId="0" applyNumberFormat="1"/>
    <xf numFmtId="164" fontId="40" fillId="0" borderId="0" xfId="0" applyNumberFormat="1" applyFont="1"/>
    <xf numFmtId="164" fontId="38" fillId="11" borderId="2" xfId="0" applyNumberFormat="1" applyFont="1" applyFill="1" applyBorder="1" applyAlignment="1">
      <alignment horizontal="right" vertical="center"/>
    </xf>
    <xf numFmtId="164" fontId="38" fillId="11" borderId="1" xfId="0" applyNumberFormat="1" applyFont="1" applyFill="1" applyBorder="1" applyAlignment="1">
      <alignment horizontal="right"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7FA35-66E3-4942-BC05-ED01728837A6}">
  <dimension ref="A1:H47"/>
  <sheetViews>
    <sheetView tabSelected="1" workbookViewId="0">
      <selection activeCell="D5" sqref="D5"/>
    </sheetView>
  </sheetViews>
  <sheetFormatPr defaultColWidth="9.21875" defaultRowHeight="14.4" x14ac:dyDescent="0.3"/>
  <cols>
    <col min="1" max="1" width="4.21875" style="40" customWidth="1"/>
    <col min="2" max="2" width="71.33203125" style="42" customWidth="1"/>
    <col min="3" max="3" width="13.21875" style="38" customWidth="1"/>
    <col min="4" max="4" width="22.5546875" style="39" customWidth="1"/>
    <col min="5" max="5" width="15.77734375" style="38" customWidth="1"/>
    <col min="6" max="6" width="15.109375" style="40" bestFit="1" customWidth="1"/>
    <col min="7" max="7" width="9.21875" style="40"/>
    <col min="8" max="8" width="11.5546875" style="40" bestFit="1" customWidth="1"/>
    <col min="9" max="16384" width="9.21875" style="40"/>
  </cols>
  <sheetData>
    <row r="1" spans="1:8" ht="43.95" customHeight="1" x14ac:dyDescent="0.3">
      <c r="A1" s="3" t="s">
        <v>274</v>
      </c>
      <c r="B1" s="37"/>
    </row>
    <row r="2" spans="1:8" ht="19.5" customHeight="1" x14ac:dyDescent="0.3">
      <c r="A2" s="41"/>
      <c r="B2" s="42" t="s">
        <v>36</v>
      </c>
    </row>
    <row r="3" spans="1:8" ht="29.25" customHeight="1" x14ac:dyDescent="0.3">
      <c r="A3" s="43" t="s">
        <v>231</v>
      </c>
    </row>
    <row r="4" spans="1:8" ht="28.8" x14ac:dyDescent="0.3">
      <c r="A4" s="44" t="s">
        <v>30</v>
      </c>
      <c r="B4" s="45" t="s">
        <v>232</v>
      </c>
      <c r="C4" s="46" t="s">
        <v>233</v>
      </c>
      <c r="D4" s="47" t="s">
        <v>234</v>
      </c>
      <c r="E4" s="48" t="s">
        <v>235</v>
      </c>
    </row>
    <row r="5" spans="1:8" s="264" customFormat="1" ht="24.6" customHeight="1" x14ac:dyDescent="0.3">
      <c r="A5" s="260">
        <v>1</v>
      </c>
      <c r="B5" s="261" t="s">
        <v>745</v>
      </c>
      <c r="C5" s="262" t="s">
        <v>236</v>
      </c>
      <c r="D5" s="344">
        <f>budynki!F84</f>
        <v>164040046.528759</v>
      </c>
      <c r="E5" s="262" t="s">
        <v>237</v>
      </c>
      <c r="F5" s="263"/>
    </row>
    <row r="6" spans="1:8" s="264" customFormat="1" ht="24.6" customHeight="1" x14ac:dyDescent="0.3">
      <c r="A6" s="260">
        <v>2</v>
      </c>
      <c r="B6" s="261" t="s">
        <v>746</v>
      </c>
      <c r="C6" s="265" t="s">
        <v>236</v>
      </c>
      <c r="D6" s="343">
        <f>wyposażenie!C16</f>
        <v>18066806.459999997</v>
      </c>
      <c r="E6" s="265" t="s">
        <v>238</v>
      </c>
      <c r="F6" s="263"/>
    </row>
    <row r="7" spans="1:8" s="264" customFormat="1" ht="24.6" customHeight="1" x14ac:dyDescent="0.3">
      <c r="A7" s="260">
        <v>3</v>
      </c>
      <c r="B7" s="246" t="s">
        <v>239</v>
      </c>
      <c r="C7" s="265" t="s">
        <v>236</v>
      </c>
      <c r="D7" s="267">
        <f>wyposażenie!C14</f>
        <v>157199.78</v>
      </c>
      <c r="E7" s="265" t="s">
        <v>238</v>
      </c>
      <c r="F7" s="263"/>
    </row>
    <row r="8" spans="1:8" x14ac:dyDescent="0.3">
      <c r="A8" s="53"/>
      <c r="B8" s="54"/>
      <c r="C8" s="55" t="s">
        <v>241</v>
      </c>
      <c r="D8" s="56">
        <f>SUM(D5:D7)</f>
        <v>182264052.76875901</v>
      </c>
      <c r="E8" s="57"/>
      <c r="F8" s="51"/>
      <c r="H8" s="51"/>
    </row>
    <row r="9" spans="1:8" s="264" customFormat="1" ht="22.2" customHeight="1" x14ac:dyDescent="0.3">
      <c r="A9" s="297" t="s">
        <v>242</v>
      </c>
      <c r="B9" s="298"/>
      <c r="C9" s="298"/>
      <c r="D9" s="298"/>
      <c r="E9" s="299"/>
    </row>
    <row r="10" spans="1:8" s="264" customFormat="1" x14ac:dyDescent="0.3">
      <c r="A10" s="260">
        <v>1</v>
      </c>
      <c r="B10" s="246" t="s">
        <v>747</v>
      </c>
      <c r="C10" s="265" t="s">
        <v>243</v>
      </c>
      <c r="D10" s="266">
        <v>500000</v>
      </c>
      <c r="E10" s="265" t="s">
        <v>240</v>
      </c>
      <c r="F10" s="263"/>
    </row>
    <row r="11" spans="1:8" s="264" customFormat="1" x14ac:dyDescent="0.3">
      <c r="A11" s="260">
        <v>2</v>
      </c>
      <c r="B11" s="246" t="s">
        <v>759</v>
      </c>
      <c r="C11" s="265" t="s">
        <v>243</v>
      </c>
      <c r="D11" s="266">
        <v>500000</v>
      </c>
      <c r="E11" s="265" t="s">
        <v>240</v>
      </c>
      <c r="F11" s="263"/>
    </row>
    <row r="12" spans="1:8" s="264" customFormat="1" x14ac:dyDescent="0.3">
      <c r="A12" s="260">
        <v>3</v>
      </c>
      <c r="B12" s="261" t="s">
        <v>756</v>
      </c>
      <c r="C12" s="265" t="s">
        <v>243</v>
      </c>
      <c r="D12" s="266">
        <v>3000000</v>
      </c>
      <c r="E12" s="265" t="s">
        <v>240</v>
      </c>
      <c r="F12" s="263"/>
    </row>
    <row r="13" spans="1:8" s="264" customFormat="1" x14ac:dyDescent="0.3">
      <c r="A13" s="260">
        <v>4</v>
      </c>
      <c r="B13" s="261" t="s">
        <v>757</v>
      </c>
      <c r="C13" s="265" t="s">
        <v>243</v>
      </c>
      <c r="D13" s="266">
        <v>2000000</v>
      </c>
      <c r="E13" s="265" t="s">
        <v>240</v>
      </c>
      <c r="F13" s="263"/>
    </row>
    <row r="14" spans="1:8" s="264" customFormat="1" x14ac:dyDescent="0.3">
      <c r="A14" s="260">
        <v>5</v>
      </c>
      <c r="B14" s="246" t="s">
        <v>751</v>
      </c>
      <c r="C14" s="265" t="s">
        <v>243</v>
      </c>
      <c r="D14" s="266">
        <v>200000</v>
      </c>
      <c r="E14" s="265" t="s">
        <v>240</v>
      </c>
      <c r="F14" s="263"/>
    </row>
    <row r="15" spans="1:8" s="264" customFormat="1" x14ac:dyDescent="0.3">
      <c r="A15" s="260">
        <v>6</v>
      </c>
      <c r="B15" s="246" t="s">
        <v>749</v>
      </c>
      <c r="C15" s="265" t="s">
        <v>243</v>
      </c>
      <c r="D15" s="266">
        <v>400000</v>
      </c>
      <c r="E15" s="265" t="s">
        <v>244</v>
      </c>
      <c r="F15" s="263"/>
    </row>
    <row r="16" spans="1:8" s="264" customFormat="1" x14ac:dyDescent="0.3">
      <c r="A16" s="260">
        <v>7</v>
      </c>
      <c r="B16" s="246" t="s">
        <v>752</v>
      </c>
      <c r="C16" s="265" t="s">
        <v>243</v>
      </c>
      <c r="D16" s="266">
        <v>500000</v>
      </c>
      <c r="E16" s="265" t="s">
        <v>240</v>
      </c>
      <c r="F16" s="263"/>
    </row>
    <row r="17" spans="1:8" s="264" customFormat="1" x14ac:dyDescent="0.3">
      <c r="A17" s="260">
        <v>8</v>
      </c>
      <c r="B17" s="246" t="s">
        <v>748</v>
      </c>
      <c r="C17" s="265" t="s">
        <v>243</v>
      </c>
      <c r="D17" s="268">
        <v>20000</v>
      </c>
      <c r="E17" s="265" t="s">
        <v>245</v>
      </c>
      <c r="F17" s="263"/>
    </row>
    <row r="18" spans="1:8" s="264" customFormat="1" x14ac:dyDescent="0.3">
      <c r="A18" s="260">
        <v>9</v>
      </c>
      <c r="B18" s="246" t="s">
        <v>750</v>
      </c>
      <c r="C18" s="265" t="s">
        <v>243</v>
      </c>
      <c r="D18" s="266">
        <v>50000</v>
      </c>
      <c r="E18" s="265" t="s">
        <v>246</v>
      </c>
      <c r="F18" s="263"/>
    </row>
    <row r="19" spans="1:8" s="264" customFormat="1" x14ac:dyDescent="0.3">
      <c r="A19" s="260">
        <v>10</v>
      </c>
      <c r="B19" s="246" t="s">
        <v>753</v>
      </c>
      <c r="C19" s="265" t="s">
        <v>243</v>
      </c>
      <c r="D19" s="266">
        <v>20000</v>
      </c>
      <c r="E19" s="265" t="s">
        <v>240</v>
      </c>
      <c r="F19" s="263"/>
    </row>
    <row r="20" spans="1:8" s="264" customFormat="1" x14ac:dyDescent="0.3">
      <c r="A20" s="260">
        <v>11</v>
      </c>
      <c r="B20" s="247" t="s">
        <v>754</v>
      </c>
      <c r="C20" s="265" t="s">
        <v>243</v>
      </c>
      <c r="D20" s="266">
        <v>50000</v>
      </c>
      <c r="E20" s="265" t="s">
        <v>247</v>
      </c>
      <c r="F20" s="263"/>
    </row>
    <row r="21" spans="1:8" s="264" customFormat="1" x14ac:dyDescent="0.3">
      <c r="A21" s="260">
        <v>12</v>
      </c>
      <c r="B21" s="269" t="s">
        <v>755</v>
      </c>
      <c r="C21" s="265" t="s">
        <v>243</v>
      </c>
      <c r="D21" s="266">
        <v>50000</v>
      </c>
      <c r="E21" s="260" t="s">
        <v>240</v>
      </c>
      <c r="F21" s="263"/>
    </row>
    <row r="22" spans="1:8" ht="14.55" customHeight="1" x14ac:dyDescent="0.3">
      <c r="A22" s="53"/>
      <c r="B22" s="54"/>
      <c r="C22" s="55" t="s">
        <v>241</v>
      </c>
      <c r="D22" s="56">
        <f>SUM(D10:D21)</f>
        <v>7290000</v>
      </c>
      <c r="E22" s="40"/>
      <c r="F22" s="51"/>
      <c r="H22" s="51"/>
    </row>
    <row r="23" spans="1:8" ht="31.95" customHeight="1" x14ac:dyDescent="0.3">
      <c r="A23" s="43" t="s">
        <v>248</v>
      </c>
    </row>
    <row r="24" spans="1:8" ht="28.8" x14ac:dyDescent="0.3">
      <c r="A24" s="44" t="s">
        <v>30</v>
      </c>
      <c r="B24" s="45" t="s">
        <v>232</v>
      </c>
      <c r="C24" s="46" t="s">
        <v>233</v>
      </c>
      <c r="D24" s="59" t="s">
        <v>249</v>
      </c>
      <c r="E24" s="48" t="s">
        <v>235</v>
      </c>
    </row>
    <row r="25" spans="1:8" x14ac:dyDescent="0.3">
      <c r="A25" s="49">
        <v>1</v>
      </c>
      <c r="B25" s="60" t="s">
        <v>250</v>
      </c>
      <c r="C25" s="50" t="s">
        <v>251</v>
      </c>
      <c r="D25" s="61">
        <f>elektronika!E352</f>
        <v>1009631.79</v>
      </c>
      <c r="E25" s="52" t="s">
        <v>238</v>
      </c>
      <c r="F25" s="51"/>
    </row>
    <row r="26" spans="1:8" x14ac:dyDescent="0.3">
      <c r="A26" s="49">
        <v>2</v>
      </c>
      <c r="B26" s="62" t="s">
        <v>252</v>
      </c>
      <c r="C26" s="52" t="s">
        <v>251</v>
      </c>
      <c r="D26" s="63">
        <f>elektronika!E353</f>
        <v>760287.00000000012</v>
      </c>
      <c r="E26" s="52" t="s">
        <v>238</v>
      </c>
      <c r="F26" s="51"/>
    </row>
    <row r="27" spans="1:8" x14ac:dyDescent="0.3">
      <c r="A27" s="49">
        <v>3</v>
      </c>
      <c r="B27" s="62" t="s">
        <v>253</v>
      </c>
      <c r="C27" s="52" t="s">
        <v>251</v>
      </c>
      <c r="D27" s="63">
        <f>elektronika!E354</f>
        <v>175127.87</v>
      </c>
      <c r="E27" s="52" t="s">
        <v>238</v>
      </c>
      <c r="F27" s="51"/>
    </row>
    <row r="28" spans="1:8" x14ac:dyDescent="0.3">
      <c r="A28" s="49">
        <v>4</v>
      </c>
      <c r="B28" s="62" t="s">
        <v>254</v>
      </c>
      <c r="C28" s="52" t="s">
        <v>243</v>
      </c>
      <c r="D28" s="63">
        <v>50000</v>
      </c>
      <c r="E28" s="64" t="s">
        <v>255</v>
      </c>
      <c r="F28" s="51"/>
    </row>
    <row r="29" spans="1:8" x14ac:dyDescent="0.3">
      <c r="A29" s="49">
        <v>5</v>
      </c>
      <c r="B29" s="62" t="s">
        <v>256</v>
      </c>
      <c r="C29" s="52" t="s">
        <v>243</v>
      </c>
      <c r="D29" s="63">
        <v>50000</v>
      </c>
      <c r="E29" s="64" t="s">
        <v>255</v>
      </c>
      <c r="F29" s="51"/>
    </row>
    <row r="30" spans="1:8" x14ac:dyDescent="0.3">
      <c r="A30" s="49">
        <v>6</v>
      </c>
      <c r="B30" s="62" t="s">
        <v>257</v>
      </c>
      <c r="C30" s="52" t="s">
        <v>243</v>
      </c>
      <c r="D30" s="63">
        <v>15000</v>
      </c>
      <c r="E30" s="64" t="s">
        <v>240</v>
      </c>
      <c r="F30" s="51"/>
    </row>
    <row r="31" spans="1:8" x14ac:dyDescent="0.3">
      <c r="A31" s="187"/>
      <c r="C31" s="55" t="s">
        <v>241</v>
      </c>
      <c r="D31" s="56">
        <f>SUM(D25:D30)</f>
        <v>2060046.6600000001</v>
      </c>
      <c r="E31" s="188"/>
      <c r="F31" s="51"/>
      <c r="H31" s="51"/>
    </row>
    <row r="32" spans="1:8" ht="27" customHeight="1" x14ac:dyDescent="0.3">
      <c r="A32" s="43" t="s">
        <v>258</v>
      </c>
    </row>
    <row r="33" spans="1:8" ht="28.8" x14ac:dyDescent="0.3">
      <c r="A33" s="44" t="s">
        <v>30</v>
      </c>
      <c r="B33" s="45" t="s">
        <v>232</v>
      </c>
      <c r="C33" s="46" t="s">
        <v>233</v>
      </c>
      <c r="D33" s="59" t="s">
        <v>249</v>
      </c>
      <c r="E33" s="48" t="s">
        <v>235</v>
      </c>
    </row>
    <row r="34" spans="1:8" x14ac:dyDescent="0.3">
      <c r="A34" s="49" t="s">
        <v>259</v>
      </c>
      <c r="B34" s="60" t="s">
        <v>260</v>
      </c>
      <c r="C34" s="50" t="s">
        <v>251</v>
      </c>
      <c r="D34" s="65">
        <f>maszyny!G6+maszyny!G7+maszyny!G8</f>
        <v>26156.240000000002</v>
      </c>
      <c r="E34" s="52" t="s">
        <v>238</v>
      </c>
    </row>
    <row r="35" spans="1:8" x14ac:dyDescent="0.3">
      <c r="A35" s="187"/>
      <c r="C35" s="55" t="s">
        <v>241</v>
      </c>
      <c r="D35" s="275">
        <f>SUM(D34)</f>
        <v>26156.240000000002</v>
      </c>
      <c r="F35" s="51"/>
      <c r="H35" s="51"/>
    </row>
    <row r="36" spans="1:8" ht="43.2" customHeight="1" x14ac:dyDescent="0.3">
      <c r="A36" s="66" t="s">
        <v>261</v>
      </c>
      <c r="F36" s="51"/>
      <c r="H36" s="51"/>
    </row>
    <row r="37" spans="1:8" ht="28.95" customHeight="1" x14ac:dyDescent="0.3">
      <c r="A37" s="67" t="s">
        <v>30</v>
      </c>
      <c r="B37" s="45" t="s">
        <v>232</v>
      </c>
      <c r="C37" s="300" t="s">
        <v>262</v>
      </c>
      <c r="D37" s="301"/>
      <c r="F37" s="51"/>
      <c r="G37" s="51"/>
      <c r="H37" s="51"/>
    </row>
    <row r="38" spans="1:8" ht="15" x14ac:dyDescent="0.25">
      <c r="A38" s="49">
        <v>1</v>
      </c>
      <c r="B38" s="259" t="s">
        <v>263</v>
      </c>
      <c r="C38" s="296">
        <v>300000</v>
      </c>
      <c r="D38" s="296"/>
      <c r="F38" s="245"/>
    </row>
    <row r="39" spans="1:8" ht="14.55" customHeight="1" x14ac:dyDescent="0.3">
      <c r="A39" s="49">
        <v>2</v>
      </c>
      <c r="B39" s="58" t="s">
        <v>264</v>
      </c>
      <c r="C39" s="296">
        <v>100000</v>
      </c>
      <c r="D39" s="296"/>
      <c r="F39" s="51"/>
      <c r="H39" s="51"/>
    </row>
    <row r="40" spans="1:8" ht="14.55" customHeight="1" x14ac:dyDescent="0.3">
      <c r="A40" s="49">
        <v>3</v>
      </c>
      <c r="B40" s="58" t="s">
        <v>265</v>
      </c>
      <c r="C40" s="296" t="s">
        <v>266</v>
      </c>
      <c r="D40" s="296"/>
    </row>
    <row r="41" spans="1:8" ht="14.55" customHeight="1" x14ac:dyDescent="0.3">
      <c r="A41" s="49">
        <v>4</v>
      </c>
      <c r="B41" s="58" t="s">
        <v>267</v>
      </c>
      <c r="C41" s="296">
        <v>50000</v>
      </c>
      <c r="D41" s="296"/>
    </row>
    <row r="42" spans="1:8" ht="14.55" customHeight="1" x14ac:dyDescent="0.3">
      <c r="A42" s="49">
        <v>5</v>
      </c>
      <c r="B42" s="58" t="s">
        <v>268</v>
      </c>
      <c r="C42" s="296">
        <v>50000</v>
      </c>
      <c r="D42" s="296"/>
    </row>
    <row r="43" spans="1:8" ht="14.55" customHeight="1" x14ac:dyDescent="0.3">
      <c r="A43" s="49">
        <v>6</v>
      </c>
      <c r="B43" s="58" t="s">
        <v>269</v>
      </c>
      <c r="C43" s="296">
        <v>50000</v>
      </c>
      <c r="D43" s="296"/>
    </row>
    <row r="44" spans="1:8" ht="14.55" customHeight="1" x14ac:dyDescent="0.3">
      <c r="A44" s="49">
        <v>7</v>
      </c>
      <c r="B44" s="58" t="s">
        <v>270</v>
      </c>
      <c r="C44" s="296">
        <v>50000</v>
      </c>
      <c r="D44" s="296"/>
    </row>
    <row r="45" spans="1:8" ht="14.55" customHeight="1" x14ac:dyDescent="0.3">
      <c r="A45" s="49">
        <v>8</v>
      </c>
      <c r="B45" s="58" t="s">
        <v>271</v>
      </c>
      <c r="C45" s="296">
        <v>50000</v>
      </c>
      <c r="D45" s="296"/>
    </row>
    <row r="46" spans="1:8" ht="14.55" customHeight="1" x14ac:dyDescent="0.3">
      <c r="A46" s="49">
        <v>9</v>
      </c>
      <c r="B46" s="62" t="s">
        <v>272</v>
      </c>
      <c r="C46" s="296">
        <v>50000</v>
      </c>
      <c r="D46" s="296"/>
    </row>
    <row r="47" spans="1:8" ht="14.55" customHeight="1" x14ac:dyDescent="0.3">
      <c r="A47" s="49">
        <v>10</v>
      </c>
      <c r="B47" s="62" t="s">
        <v>273</v>
      </c>
      <c r="C47" s="296">
        <v>10000</v>
      </c>
      <c r="D47" s="296"/>
    </row>
  </sheetData>
  <mergeCells count="12">
    <mergeCell ref="C47:D47"/>
    <mergeCell ref="A9:E9"/>
    <mergeCell ref="C37:D37"/>
    <mergeCell ref="C38:D38"/>
    <mergeCell ref="C39:D39"/>
    <mergeCell ref="C40:D40"/>
    <mergeCell ref="C41:D41"/>
    <mergeCell ref="C42:D42"/>
    <mergeCell ref="C43:D43"/>
    <mergeCell ref="C44:D44"/>
    <mergeCell ref="C45:D45"/>
    <mergeCell ref="C46:D4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A06BD-726E-43CC-AC7F-DB99DDDE074F}">
  <dimension ref="A1:I23"/>
  <sheetViews>
    <sheetView workbookViewId="0">
      <selection activeCell="B13" sqref="B13"/>
    </sheetView>
  </sheetViews>
  <sheetFormatPr defaultRowHeight="14.4" x14ac:dyDescent="0.3"/>
  <cols>
    <col min="1" max="1" width="5.44140625" customWidth="1"/>
    <col min="2" max="2" width="34.5546875" customWidth="1"/>
    <col min="3" max="3" width="40.77734375" customWidth="1"/>
    <col min="4" max="4" width="20.44140625" style="88" customWidth="1"/>
    <col min="5" max="5" width="15.77734375" customWidth="1"/>
    <col min="6" max="6" width="24.21875" customWidth="1"/>
    <col min="7" max="8" width="16.77734375" customWidth="1"/>
    <col min="9" max="9" width="22.5546875" customWidth="1"/>
  </cols>
  <sheetData>
    <row r="1" spans="1:9" s="71" customFormat="1" ht="13.8" thickBot="1" x14ac:dyDescent="0.35">
      <c r="A1" s="302"/>
      <c r="B1" s="303"/>
      <c r="C1" s="304"/>
      <c r="D1" s="70"/>
      <c r="E1" s="305" t="s">
        <v>277</v>
      </c>
      <c r="F1" s="305"/>
      <c r="G1" s="305"/>
      <c r="H1" s="305"/>
      <c r="I1" s="306"/>
    </row>
    <row r="2" spans="1:9" s="71" customFormat="1" ht="40.200000000000003" thickBot="1" x14ac:dyDescent="0.35">
      <c r="A2" s="72" t="s">
        <v>30</v>
      </c>
      <c r="B2" s="73" t="s">
        <v>278</v>
      </c>
      <c r="C2" s="73" t="s">
        <v>45</v>
      </c>
      <c r="D2" s="86" t="s">
        <v>46</v>
      </c>
      <c r="E2" s="74" t="s">
        <v>332</v>
      </c>
      <c r="F2" s="74" t="s">
        <v>279</v>
      </c>
      <c r="G2" s="74" t="s">
        <v>280</v>
      </c>
      <c r="H2" s="74" t="s">
        <v>738</v>
      </c>
      <c r="I2" s="75" t="s">
        <v>281</v>
      </c>
    </row>
    <row r="3" spans="1:9" s="71" customFormat="1" ht="14.4" customHeight="1" x14ac:dyDescent="0.3">
      <c r="A3" s="76"/>
      <c r="B3" s="77" t="s">
        <v>290</v>
      </c>
      <c r="C3" s="78" t="s">
        <v>314</v>
      </c>
      <c r="D3" s="87" t="s">
        <v>300</v>
      </c>
      <c r="E3" s="79" t="s">
        <v>327</v>
      </c>
      <c r="F3" s="78" t="s">
        <v>333</v>
      </c>
      <c r="G3" s="307">
        <v>250</v>
      </c>
      <c r="H3" s="310" t="s">
        <v>739</v>
      </c>
      <c r="I3" s="313" t="s">
        <v>108</v>
      </c>
    </row>
    <row r="4" spans="1:9" s="71" customFormat="1" ht="13.2" x14ac:dyDescent="0.3">
      <c r="A4" s="80"/>
      <c r="B4" s="81" t="s">
        <v>291</v>
      </c>
      <c r="C4" s="82" t="s">
        <v>315</v>
      </c>
      <c r="D4" s="85" t="s">
        <v>301</v>
      </c>
      <c r="E4" s="79" t="s">
        <v>327</v>
      </c>
      <c r="F4" s="78" t="s">
        <v>333</v>
      </c>
      <c r="G4" s="308"/>
      <c r="H4" s="311"/>
      <c r="I4" s="314"/>
    </row>
    <row r="5" spans="1:9" s="71" customFormat="1" ht="26.4" x14ac:dyDescent="0.3">
      <c r="A5" s="80"/>
      <c r="B5" s="81" t="s">
        <v>292</v>
      </c>
      <c r="C5" s="82" t="s">
        <v>316</v>
      </c>
      <c r="D5" s="84" t="s">
        <v>302</v>
      </c>
      <c r="E5" s="79" t="s">
        <v>327</v>
      </c>
      <c r="F5" s="78" t="s">
        <v>333</v>
      </c>
      <c r="G5" s="308"/>
      <c r="H5" s="311"/>
      <c r="I5" s="314"/>
    </row>
    <row r="6" spans="1:9" s="71" customFormat="1" ht="13.2" x14ac:dyDescent="0.3">
      <c r="A6" s="80"/>
      <c r="B6" s="81" t="s">
        <v>293</v>
      </c>
      <c r="C6" s="82" t="s">
        <v>317</v>
      </c>
      <c r="D6" s="84" t="s">
        <v>303</v>
      </c>
      <c r="E6" s="79" t="s">
        <v>327</v>
      </c>
      <c r="F6" s="78" t="s">
        <v>333</v>
      </c>
      <c r="G6" s="308"/>
      <c r="H6" s="311"/>
      <c r="I6" s="314"/>
    </row>
    <row r="7" spans="1:9" s="71" customFormat="1" ht="13.2" x14ac:dyDescent="0.3">
      <c r="A7" s="80"/>
      <c r="B7" s="81" t="s">
        <v>294</v>
      </c>
      <c r="C7" s="82" t="s">
        <v>318</v>
      </c>
      <c r="D7" s="85" t="s">
        <v>304</v>
      </c>
      <c r="E7" s="79" t="s">
        <v>327</v>
      </c>
      <c r="F7" s="78" t="s">
        <v>333</v>
      </c>
      <c r="G7" s="308"/>
      <c r="H7" s="311"/>
      <c r="I7" s="314"/>
    </row>
    <row r="8" spans="1:9" s="71" customFormat="1" ht="13.2" x14ac:dyDescent="0.3">
      <c r="A8" s="80"/>
      <c r="B8" s="81" t="s">
        <v>295</v>
      </c>
      <c r="C8" s="82" t="s">
        <v>319</v>
      </c>
      <c r="D8" s="85" t="s">
        <v>305</v>
      </c>
      <c r="E8" s="79" t="s">
        <v>327</v>
      </c>
      <c r="F8" s="78" t="s">
        <v>333</v>
      </c>
      <c r="G8" s="308"/>
      <c r="H8" s="311"/>
      <c r="I8" s="314"/>
    </row>
    <row r="9" spans="1:9" s="71" customFormat="1" ht="13.2" x14ac:dyDescent="0.3">
      <c r="A9" s="80"/>
      <c r="B9" s="81" t="s">
        <v>296</v>
      </c>
      <c r="C9" s="82" t="s">
        <v>320</v>
      </c>
      <c r="D9" s="85" t="s">
        <v>306</v>
      </c>
      <c r="E9" s="79" t="s">
        <v>327</v>
      </c>
      <c r="F9" s="78" t="s">
        <v>333</v>
      </c>
      <c r="G9" s="308"/>
      <c r="H9" s="311"/>
      <c r="I9" s="314"/>
    </row>
    <row r="10" spans="1:9" s="71" customFormat="1" ht="13.2" x14ac:dyDescent="0.3">
      <c r="A10" s="80"/>
      <c r="B10" s="81" t="s">
        <v>297</v>
      </c>
      <c r="C10" s="82" t="s">
        <v>321</v>
      </c>
      <c r="D10" s="85" t="s">
        <v>307</v>
      </c>
      <c r="E10" s="79" t="s">
        <v>327</v>
      </c>
      <c r="F10" s="78" t="s">
        <v>333</v>
      </c>
      <c r="G10" s="308"/>
      <c r="H10" s="311"/>
      <c r="I10" s="314"/>
    </row>
    <row r="11" spans="1:9" s="71" customFormat="1" ht="26.4" x14ac:dyDescent="0.3">
      <c r="A11" s="80"/>
      <c r="B11" s="81" t="s">
        <v>286</v>
      </c>
      <c r="C11" s="82" t="s">
        <v>322</v>
      </c>
      <c r="D11" s="85" t="s">
        <v>308</v>
      </c>
      <c r="E11" s="83" t="s">
        <v>284</v>
      </c>
      <c r="F11" s="82" t="s">
        <v>334</v>
      </c>
      <c r="G11" s="308"/>
      <c r="H11" s="311"/>
      <c r="I11" s="314"/>
    </row>
    <row r="12" spans="1:9" s="71" customFormat="1" ht="26.4" x14ac:dyDescent="0.3">
      <c r="A12" s="80"/>
      <c r="B12" s="81" t="s">
        <v>287</v>
      </c>
      <c r="C12" s="82" t="s">
        <v>323</v>
      </c>
      <c r="D12" s="85" t="s">
        <v>309</v>
      </c>
      <c r="E12" s="83" t="s">
        <v>284</v>
      </c>
      <c r="F12" s="82" t="s">
        <v>334</v>
      </c>
      <c r="G12" s="308"/>
      <c r="H12" s="311"/>
      <c r="I12" s="314"/>
    </row>
    <row r="13" spans="1:9" s="71" customFormat="1" ht="26.4" x14ac:dyDescent="0.3">
      <c r="A13" s="80"/>
      <c r="B13" s="81" t="s">
        <v>288</v>
      </c>
      <c r="C13" s="82" t="s">
        <v>324</v>
      </c>
      <c r="D13" s="85" t="s">
        <v>310</v>
      </c>
      <c r="E13" s="82" t="s">
        <v>328</v>
      </c>
      <c r="F13" s="82" t="s">
        <v>335</v>
      </c>
      <c r="G13" s="308"/>
      <c r="H13" s="311"/>
      <c r="I13" s="314"/>
    </row>
    <row r="14" spans="1:9" s="71" customFormat="1" ht="26.4" x14ac:dyDescent="0.3">
      <c r="A14" s="80"/>
      <c r="B14" s="81" t="s">
        <v>289</v>
      </c>
      <c r="C14" s="82" t="s">
        <v>325</v>
      </c>
      <c r="D14" s="85" t="s">
        <v>285</v>
      </c>
      <c r="E14" s="82" t="s">
        <v>329</v>
      </c>
      <c r="F14" s="82" t="s">
        <v>336</v>
      </c>
      <c r="G14" s="308"/>
      <c r="H14" s="311"/>
      <c r="I14" s="314"/>
    </row>
    <row r="15" spans="1:9" s="71" customFormat="1" ht="26.4" x14ac:dyDescent="0.3">
      <c r="A15" s="80"/>
      <c r="B15" s="81" t="s">
        <v>298</v>
      </c>
      <c r="C15" s="82" t="s">
        <v>326</v>
      </c>
      <c r="D15" s="85" t="s">
        <v>311</v>
      </c>
      <c r="E15" s="83" t="s">
        <v>330</v>
      </c>
      <c r="F15" s="82" t="s">
        <v>337</v>
      </c>
      <c r="G15" s="308"/>
      <c r="H15" s="311"/>
      <c r="I15" s="314"/>
    </row>
    <row r="16" spans="1:9" s="71" customFormat="1" ht="13.2" x14ac:dyDescent="0.3">
      <c r="A16" s="80"/>
      <c r="B16" s="81" t="s">
        <v>168</v>
      </c>
      <c r="C16" s="82" t="s">
        <v>324</v>
      </c>
      <c r="D16" s="85" t="s">
        <v>312</v>
      </c>
      <c r="E16" s="83" t="s">
        <v>283</v>
      </c>
      <c r="F16" s="82" t="s">
        <v>338</v>
      </c>
      <c r="G16" s="308"/>
      <c r="H16" s="311"/>
      <c r="I16" s="314"/>
    </row>
    <row r="17" spans="1:9" s="71" customFormat="1" ht="13.2" x14ac:dyDescent="0.3">
      <c r="A17" s="80"/>
      <c r="B17" s="81" t="s">
        <v>299</v>
      </c>
      <c r="C17" s="82" t="s">
        <v>324</v>
      </c>
      <c r="D17" s="85" t="s">
        <v>313</v>
      </c>
      <c r="E17" s="83" t="s">
        <v>331</v>
      </c>
      <c r="F17" s="82" t="s">
        <v>338</v>
      </c>
      <c r="G17" s="309"/>
      <c r="H17" s="312"/>
      <c r="I17" s="315"/>
    </row>
    <row r="21" spans="1:9" ht="15" thickBot="1" x14ac:dyDescent="0.35"/>
    <row r="22" spans="1:9" ht="27" thickBot="1" x14ac:dyDescent="0.35">
      <c r="B22" s="73" t="s">
        <v>278</v>
      </c>
      <c r="C22" s="73" t="s">
        <v>45</v>
      </c>
      <c r="D22" s="86" t="s">
        <v>46</v>
      </c>
      <c r="E22" s="74" t="s">
        <v>332</v>
      </c>
    </row>
    <row r="23" spans="1:9" x14ac:dyDescent="0.3">
      <c r="B23" s="81" t="s">
        <v>168</v>
      </c>
      <c r="C23" s="82" t="s">
        <v>324</v>
      </c>
      <c r="D23" s="85" t="s">
        <v>312</v>
      </c>
      <c r="E23" s="83" t="s">
        <v>283</v>
      </c>
    </row>
  </sheetData>
  <mergeCells count="5">
    <mergeCell ref="A1:C1"/>
    <mergeCell ref="E1:I1"/>
    <mergeCell ref="G3:G17"/>
    <mergeCell ref="H3:H17"/>
    <mergeCell ref="I3:I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04A8F-9E5C-4FBD-87F3-153B3EA611B6}">
  <sheetPr>
    <pageSetUpPr fitToPage="1"/>
  </sheetPr>
  <dimension ref="A1:X216"/>
  <sheetViews>
    <sheetView topLeftCell="A77" zoomScaleNormal="100" workbookViewId="0">
      <selection activeCell="R89" sqref="R89:R91"/>
    </sheetView>
  </sheetViews>
  <sheetFormatPr defaultColWidth="9.21875" defaultRowHeight="23.4" customHeight="1" x14ac:dyDescent="0.3"/>
  <cols>
    <col min="1" max="1" width="6.21875" style="163" customWidth="1"/>
    <col min="2" max="2" width="52.21875" style="163" customWidth="1"/>
    <col min="3" max="3" width="25.44140625" style="163" customWidth="1"/>
    <col min="4" max="4" width="20.21875" style="169" customWidth="1"/>
    <col min="5" max="5" width="17.6640625" style="169" customWidth="1"/>
    <col min="6" max="6" width="20.21875" style="169" customWidth="1"/>
    <col min="7" max="7" width="20.21875" style="179" customWidth="1"/>
    <col min="8" max="8" width="20.21875" style="163" customWidth="1"/>
    <col min="9" max="9" width="18.21875" style="169" customWidth="1"/>
    <col min="10" max="10" width="20.77734375" style="163" customWidth="1"/>
    <col min="11" max="11" width="24.5546875" style="163" customWidth="1"/>
    <col min="12" max="13" width="18.77734375" style="163" customWidth="1"/>
    <col min="14" max="14" width="28.5546875" style="163" customWidth="1"/>
    <col min="15" max="15" width="20" style="163" customWidth="1"/>
    <col min="16" max="16" width="21.21875" style="163" customWidth="1"/>
    <col min="17" max="17" width="17.44140625" style="163" customWidth="1"/>
    <col min="18" max="18" width="17.21875" style="163" customWidth="1"/>
    <col min="19" max="19" width="14.77734375" style="163" customWidth="1"/>
    <col min="20" max="20" width="21" style="163" customWidth="1"/>
    <col min="21" max="21" width="23.21875" style="163" customWidth="1"/>
    <col min="22" max="22" width="17.77734375" style="163" customWidth="1"/>
    <col min="23" max="23" width="18.109375" style="163" customWidth="1"/>
    <col min="24" max="24" width="9.21875" style="163"/>
    <col min="25" max="25" width="16.109375" style="163" customWidth="1"/>
    <col min="26" max="16384" width="9.21875" style="163"/>
  </cols>
  <sheetData>
    <row r="1" spans="1:24" ht="23.4" customHeight="1" thickBot="1" x14ac:dyDescent="0.35">
      <c r="A1" s="14" t="s">
        <v>10</v>
      </c>
      <c r="B1" s="14"/>
      <c r="C1" s="14"/>
      <c r="D1" s="35"/>
      <c r="E1" s="35"/>
      <c r="F1" s="35"/>
      <c r="G1" s="153"/>
      <c r="H1" s="14"/>
      <c r="I1" s="35"/>
      <c r="J1" s="14"/>
      <c r="K1" s="14"/>
      <c r="L1" s="14"/>
      <c r="M1" s="14"/>
      <c r="N1" s="14"/>
      <c r="O1" s="14"/>
      <c r="P1" s="14"/>
      <c r="Q1" s="14"/>
      <c r="R1" s="14"/>
      <c r="U1" s="14"/>
      <c r="V1" s="14"/>
    </row>
    <row r="2" spans="1:24" ht="23.4" customHeight="1" thickBot="1" x14ac:dyDescent="0.35">
      <c r="A2" s="14"/>
      <c r="B2" s="14" t="s">
        <v>741</v>
      </c>
      <c r="C2" s="14"/>
      <c r="D2" s="14"/>
      <c r="E2" s="14"/>
      <c r="F2" s="14"/>
      <c r="G2" s="153"/>
      <c r="H2" s="35"/>
      <c r="I2" s="35" t="s">
        <v>36</v>
      </c>
      <c r="J2" s="162"/>
      <c r="K2" s="162"/>
      <c r="L2" s="316" t="s">
        <v>38</v>
      </c>
      <c r="M2" s="317"/>
      <c r="N2" s="317"/>
      <c r="O2" s="317"/>
      <c r="P2" s="318"/>
      <c r="Q2" s="14"/>
      <c r="R2" s="14"/>
      <c r="S2" s="14"/>
      <c r="U2" s="14"/>
      <c r="V2" s="14"/>
    </row>
    <row r="3" spans="1:24" ht="45.6" customHeight="1" x14ac:dyDescent="0.3">
      <c r="A3" s="111" t="s">
        <v>0</v>
      </c>
      <c r="B3" s="111" t="s">
        <v>758</v>
      </c>
      <c r="C3" s="111" t="s">
        <v>9</v>
      </c>
      <c r="D3" s="111" t="s">
        <v>711</v>
      </c>
      <c r="E3" s="111" t="s">
        <v>712</v>
      </c>
      <c r="F3" s="152" t="s">
        <v>713</v>
      </c>
      <c r="G3" s="111"/>
      <c r="H3" s="111" t="s">
        <v>2</v>
      </c>
      <c r="I3" s="111" t="s">
        <v>5</v>
      </c>
      <c r="J3" s="111" t="s">
        <v>4</v>
      </c>
      <c r="K3" s="112" t="s">
        <v>6</v>
      </c>
      <c r="L3" s="112" t="s">
        <v>53</v>
      </c>
      <c r="M3" s="112" t="s">
        <v>35</v>
      </c>
      <c r="N3" s="112" t="s">
        <v>483</v>
      </c>
      <c r="O3" s="112" t="s">
        <v>37</v>
      </c>
      <c r="P3" s="111" t="s">
        <v>7</v>
      </c>
      <c r="Q3" s="111" t="s">
        <v>8</v>
      </c>
      <c r="R3" s="111" t="s">
        <v>1</v>
      </c>
      <c r="T3" s="111" t="s">
        <v>208</v>
      </c>
      <c r="U3" s="111" t="s">
        <v>209</v>
      </c>
      <c r="V3" s="151" t="s">
        <v>711</v>
      </c>
      <c r="W3" s="151" t="s">
        <v>712</v>
      </c>
      <c r="X3" s="151" t="s">
        <v>713</v>
      </c>
    </row>
    <row r="4" spans="1:24" ht="23.4" customHeight="1" x14ac:dyDescent="0.3">
      <c r="A4" s="113"/>
      <c r="B4" s="113" t="s">
        <v>55</v>
      </c>
      <c r="C4" s="113"/>
      <c r="D4" s="113"/>
      <c r="E4" s="113"/>
      <c r="F4" s="154"/>
      <c r="G4" s="113"/>
      <c r="H4" s="113"/>
      <c r="I4" s="113"/>
      <c r="J4" s="113"/>
      <c r="K4" s="113"/>
      <c r="L4" s="113"/>
      <c r="M4" s="113"/>
      <c r="N4" s="113"/>
      <c r="O4" s="113"/>
      <c r="P4" s="113"/>
      <c r="Q4" s="113"/>
      <c r="R4" s="113"/>
      <c r="T4" s="113"/>
      <c r="U4" s="113"/>
    </row>
    <row r="5" spans="1:24" ht="23.4" customHeight="1" x14ac:dyDescent="0.3">
      <c r="A5" s="1">
        <v>1</v>
      </c>
      <c r="B5" s="248" t="s">
        <v>55</v>
      </c>
      <c r="C5" s="27">
        <v>880</v>
      </c>
      <c r="D5" s="27" t="s">
        <v>714</v>
      </c>
      <c r="E5" s="27">
        <v>4357.74</v>
      </c>
      <c r="F5" s="155">
        <v>4716817.78</v>
      </c>
      <c r="G5" s="27" t="s">
        <v>240</v>
      </c>
      <c r="H5" s="15">
        <v>1973</v>
      </c>
      <c r="I5" s="15" t="s">
        <v>56</v>
      </c>
      <c r="J5" s="25" t="s">
        <v>64</v>
      </c>
      <c r="K5" s="15" t="s">
        <v>57</v>
      </c>
      <c r="L5" s="15" t="s">
        <v>58</v>
      </c>
      <c r="M5" s="15" t="s">
        <v>59</v>
      </c>
      <c r="N5" s="15" t="s">
        <v>60</v>
      </c>
      <c r="O5" s="27" t="s">
        <v>61</v>
      </c>
      <c r="P5" s="15" t="s">
        <v>62</v>
      </c>
      <c r="Q5" s="15" t="s">
        <v>63</v>
      </c>
      <c r="R5" s="15" t="s">
        <v>63</v>
      </c>
      <c r="T5" s="21">
        <v>217538.76</v>
      </c>
      <c r="U5" s="21">
        <v>579483.63</v>
      </c>
      <c r="V5" s="163" t="s">
        <v>714</v>
      </c>
      <c r="W5" s="163">
        <v>4357.74</v>
      </c>
      <c r="X5" s="163">
        <f>W5*C5*1.23</f>
        <v>4716817.7759999996</v>
      </c>
    </row>
    <row r="6" spans="1:24" ht="23.4" customHeight="1" x14ac:dyDescent="0.3">
      <c r="A6" s="319">
        <v>2</v>
      </c>
      <c r="B6" s="321" t="s">
        <v>227</v>
      </c>
      <c r="C6" s="28">
        <v>990</v>
      </c>
      <c r="D6" s="28" t="s">
        <v>715</v>
      </c>
      <c r="E6" s="325">
        <v>3491.29</v>
      </c>
      <c r="F6" s="323">
        <v>5144555.47</v>
      </c>
      <c r="G6" s="28" t="s">
        <v>240</v>
      </c>
      <c r="H6" s="16">
        <v>1971</v>
      </c>
      <c r="I6" s="16" t="s">
        <v>224</v>
      </c>
      <c r="J6" s="26" t="s">
        <v>68</v>
      </c>
      <c r="K6" s="16" t="s">
        <v>57</v>
      </c>
      <c r="L6" s="16" t="s">
        <v>65</v>
      </c>
      <c r="M6" s="16" t="s">
        <v>59</v>
      </c>
      <c r="N6" s="16" t="s">
        <v>66</v>
      </c>
      <c r="O6" s="28" t="s">
        <v>67</v>
      </c>
      <c r="P6" s="16" t="s">
        <v>62</v>
      </c>
      <c r="Q6" s="16" t="s">
        <v>63</v>
      </c>
      <c r="R6" s="16" t="s">
        <v>63</v>
      </c>
      <c r="T6" s="22">
        <v>671882.15</v>
      </c>
      <c r="U6" s="22">
        <v>1019273.49</v>
      </c>
      <c r="V6" s="163" t="s">
        <v>715</v>
      </c>
      <c r="W6" s="163">
        <v>3491.29</v>
      </c>
      <c r="X6" s="163">
        <f>W6*C6*1.23</f>
        <v>4251343.8329999996</v>
      </c>
    </row>
    <row r="7" spans="1:24" ht="23.4" customHeight="1" x14ac:dyDescent="0.3">
      <c r="A7" s="320"/>
      <c r="B7" s="322"/>
      <c r="C7" s="16" t="s">
        <v>230</v>
      </c>
      <c r="D7" s="16"/>
      <c r="E7" s="326"/>
      <c r="F7" s="324"/>
      <c r="G7" s="28" t="s">
        <v>240</v>
      </c>
      <c r="H7" s="16">
        <v>2024</v>
      </c>
      <c r="I7" s="16" t="s">
        <v>224</v>
      </c>
      <c r="J7" s="26" t="s">
        <v>225</v>
      </c>
      <c r="K7" s="16" t="s">
        <v>226</v>
      </c>
      <c r="L7" s="16" t="s">
        <v>107</v>
      </c>
      <c r="M7" s="16" t="s">
        <v>228</v>
      </c>
      <c r="N7" s="16" t="s">
        <v>66</v>
      </c>
      <c r="O7" s="28" t="s">
        <v>63</v>
      </c>
      <c r="P7" s="16" t="s">
        <v>62</v>
      </c>
      <c r="Q7" s="16" t="s">
        <v>63</v>
      </c>
      <c r="R7" s="16" t="s">
        <v>63</v>
      </c>
      <c r="T7" s="22"/>
      <c r="U7" s="22"/>
    </row>
    <row r="8" spans="1:24" ht="23.4" customHeight="1" x14ac:dyDescent="0.3">
      <c r="A8" s="2">
        <v>3</v>
      </c>
      <c r="B8" s="249" t="s">
        <v>69</v>
      </c>
      <c r="C8" s="28">
        <v>70</v>
      </c>
      <c r="D8" s="28" t="s">
        <v>716</v>
      </c>
      <c r="E8" s="28">
        <v>4255.6899999999996</v>
      </c>
      <c r="F8" s="156">
        <v>366414.91</v>
      </c>
      <c r="G8" s="28" t="s">
        <v>240</v>
      </c>
      <c r="H8" s="16">
        <v>1998</v>
      </c>
      <c r="I8" s="16" t="s">
        <v>163</v>
      </c>
      <c r="J8" s="26" t="s">
        <v>68</v>
      </c>
      <c r="K8" s="16" t="s">
        <v>70</v>
      </c>
      <c r="L8" s="16" t="s">
        <v>65</v>
      </c>
      <c r="M8" s="16" t="s">
        <v>59</v>
      </c>
      <c r="N8" s="16" t="s">
        <v>71</v>
      </c>
      <c r="O8" s="28" t="s">
        <v>63</v>
      </c>
      <c r="P8" s="16" t="s">
        <v>62</v>
      </c>
      <c r="Q8" s="16" t="s">
        <v>63</v>
      </c>
      <c r="R8" s="16" t="s">
        <v>63</v>
      </c>
      <c r="T8" s="22">
        <v>36584.1</v>
      </c>
      <c r="U8" s="22">
        <v>96990</v>
      </c>
      <c r="V8" s="163" t="s">
        <v>716</v>
      </c>
      <c r="W8" s="163">
        <v>4255.6899999999996</v>
      </c>
      <c r="X8" s="163">
        <f>W8*C8*1.23</f>
        <v>366414.90899999999</v>
      </c>
    </row>
    <row r="9" spans="1:24" ht="23.4" customHeight="1" x14ac:dyDescent="0.3">
      <c r="A9" s="2">
        <v>4</v>
      </c>
      <c r="B9" s="249" t="s">
        <v>101</v>
      </c>
      <c r="C9" s="28">
        <v>750</v>
      </c>
      <c r="D9" s="28" t="s">
        <v>717</v>
      </c>
      <c r="E9" s="28">
        <v>4416.5600000000004</v>
      </c>
      <c r="F9" s="156">
        <v>4074276.6</v>
      </c>
      <c r="G9" s="28" t="s">
        <v>240</v>
      </c>
      <c r="H9" s="16">
        <v>1992</v>
      </c>
      <c r="I9" s="16" t="s">
        <v>72</v>
      </c>
      <c r="J9" s="26" t="s">
        <v>73</v>
      </c>
      <c r="K9" s="16" t="s">
        <v>70</v>
      </c>
      <c r="L9" s="16" t="s">
        <v>65</v>
      </c>
      <c r="M9" s="16" t="s">
        <v>59</v>
      </c>
      <c r="N9" s="16" t="s">
        <v>71</v>
      </c>
      <c r="O9" s="28" t="s">
        <v>62</v>
      </c>
      <c r="P9" s="16" t="s">
        <v>62</v>
      </c>
      <c r="Q9" s="16" t="s">
        <v>63</v>
      </c>
      <c r="R9" s="16" t="s">
        <v>63</v>
      </c>
      <c r="T9" s="22">
        <v>1096469.54</v>
      </c>
      <c r="U9" s="22">
        <v>1677457.43</v>
      </c>
      <c r="V9" s="163" t="s">
        <v>717</v>
      </c>
      <c r="W9" s="163">
        <v>4416.5600000000004</v>
      </c>
      <c r="X9" s="163">
        <f>W9*C9*1.23</f>
        <v>4074276.6000000006</v>
      </c>
    </row>
    <row r="10" spans="1:24" ht="23.4" customHeight="1" x14ac:dyDescent="0.3">
      <c r="A10" s="2">
        <v>5</v>
      </c>
      <c r="B10" s="249" t="s">
        <v>102</v>
      </c>
      <c r="C10" s="28">
        <v>196</v>
      </c>
      <c r="D10" s="28" t="s">
        <v>717</v>
      </c>
      <c r="E10" s="28">
        <v>4416.5600000000004</v>
      </c>
      <c r="F10" s="156">
        <v>1064744.28</v>
      </c>
      <c r="G10" s="28" t="s">
        <v>240</v>
      </c>
      <c r="H10" s="16">
        <v>2013</v>
      </c>
      <c r="I10" s="16" t="s">
        <v>72</v>
      </c>
      <c r="J10" s="26" t="s">
        <v>68</v>
      </c>
      <c r="K10" s="16" t="s">
        <v>103</v>
      </c>
      <c r="L10" s="16"/>
      <c r="M10" s="16" t="s">
        <v>104</v>
      </c>
      <c r="N10" s="16" t="s">
        <v>66</v>
      </c>
      <c r="O10" s="28" t="s">
        <v>62</v>
      </c>
      <c r="P10" s="16" t="s">
        <v>62</v>
      </c>
      <c r="Q10" s="16" t="s">
        <v>63</v>
      </c>
      <c r="R10" s="16" t="s">
        <v>63</v>
      </c>
      <c r="T10" s="22" t="s">
        <v>211</v>
      </c>
      <c r="U10" s="22"/>
    </row>
    <row r="11" spans="1:24" ht="23.4" customHeight="1" x14ac:dyDescent="0.3">
      <c r="A11" s="2">
        <v>6</v>
      </c>
      <c r="B11" s="249" t="s">
        <v>105</v>
      </c>
      <c r="C11" s="28">
        <v>1140</v>
      </c>
      <c r="D11" s="28" t="s">
        <v>717</v>
      </c>
      <c r="E11" s="28">
        <v>4416.5600000000004</v>
      </c>
      <c r="F11" s="156">
        <v>6192900.4299999997</v>
      </c>
      <c r="G11" s="28" t="s">
        <v>240</v>
      </c>
      <c r="H11" s="16">
        <v>1973</v>
      </c>
      <c r="I11" s="16" t="s">
        <v>106</v>
      </c>
      <c r="J11" s="26" t="s">
        <v>110</v>
      </c>
      <c r="K11" s="16" t="s">
        <v>70</v>
      </c>
      <c r="L11" s="16" t="s">
        <v>107</v>
      </c>
      <c r="M11" s="16" t="s">
        <v>104</v>
      </c>
      <c r="N11" s="16" t="s">
        <v>71</v>
      </c>
      <c r="O11" s="28" t="s">
        <v>62</v>
      </c>
      <c r="P11" s="16" t="s">
        <v>108</v>
      </c>
      <c r="Q11" s="16" t="s">
        <v>109</v>
      </c>
      <c r="R11" s="16" t="s">
        <v>109</v>
      </c>
      <c r="T11" s="22">
        <v>634204.47</v>
      </c>
      <c r="U11" s="22">
        <v>1005381.87</v>
      </c>
      <c r="V11" s="163" t="s">
        <v>717</v>
      </c>
      <c r="W11" s="163">
        <v>4416.5600000000004</v>
      </c>
      <c r="X11" s="163">
        <f t="shared" ref="X11:X28" si="0">W11*C11*1.23</f>
        <v>6192900.432</v>
      </c>
    </row>
    <row r="12" spans="1:24" ht="23.4" customHeight="1" x14ac:dyDescent="0.3">
      <c r="A12" s="2">
        <v>7</v>
      </c>
      <c r="B12" s="249" t="s">
        <v>111</v>
      </c>
      <c r="C12" s="28">
        <v>459</v>
      </c>
      <c r="D12" s="28" t="s">
        <v>718</v>
      </c>
      <c r="E12" s="28">
        <v>4146.42</v>
      </c>
      <c r="F12" s="156">
        <v>2340944.34</v>
      </c>
      <c r="G12" s="28" t="s">
        <v>240</v>
      </c>
      <c r="H12" s="16">
        <v>1992</v>
      </c>
      <c r="I12" s="16" t="s">
        <v>112</v>
      </c>
      <c r="J12" s="26" t="s">
        <v>110</v>
      </c>
      <c r="K12" s="16" t="s">
        <v>70</v>
      </c>
      <c r="L12" s="16" t="s">
        <v>107</v>
      </c>
      <c r="M12" s="16" t="s">
        <v>104</v>
      </c>
      <c r="N12" s="16" t="s">
        <v>71</v>
      </c>
      <c r="O12" s="28" t="s">
        <v>62</v>
      </c>
      <c r="P12" s="16" t="s">
        <v>62</v>
      </c>
      <c r="Q12" s="16" t="s">
        <v>63</v>
      </c>
      <c r="R12" s="16" t="s">
        <v>63</v>
      </c>
      <c r="T12" s="22">
        <v>324435.03999999998</v>
      </c>
      <c r="U12" s="22">
        <v>420861.07</v>
      </c>
      <c r="V12" s="163" t="s">
        <v>718</v>
      </c>
      <c r="W12" s="163">
        <v>4146.42</v>
      </c>
      <c r="X12" s="163">
        <f t="shared" si="0"/>
        <v>2340944.3393999999</v>
      </c>
    </row>
    <row r="13" spans="1:24" ht="23.4" customHeight="1" x14ac:dyDescent="0.3">
      <c r="A13" s="2">
        <v>8</v>
      </c>
      <c r="B13" s="249" t="s">
        <v>114</v>
      </c>
      <c r="C13" s="28">
        <v>458</v>
      </c>
      <c r="D13" s="28" t="s">
        <v>718</v>
      </c>
      <c r="E13" s="28">
        <v>4146.42</v>
      </c>
      <c r="F13" s="156">
        <v>2335844.2400000002</v>
      </c>
      <c r="G13" s="28" t="s">
        <v>240</v>
      </c>
      <c r="H13" s="16">
        <v>1965</v>
      </c>
      <c r="I13" s="16" t="s">
        <v>120</v>
      </c>
      <c r="J13" s="26" t="s">
        <v>116</v>
      </c>
      <c r="K13" s="16" t="s">
        <v>70</v>
      </c>
      <c r="L13" s="16" t="s">
        <v>107</v>
      </c>
      <c r="M13" s="16" t="s">
        <v>104</v>
      </c>
      <c r="N13" s="16" t="s">
        <v>71</v>
      </c>
      <c r="O13" s="28" t="s">
        <v>62</v>
      </c>
      <c r="P13" s="16" t="s">
        <v>62</v>
      </c>
      <c r="Q13" s="16" t="s">
        <v>63</v>
      </c>
      <c r="R13" s="16" t="s">
        <v>63</v>
      </c>
      <c r="T13" s="22">
        <v>59582.36</v>
      </c>
      <c r="U13" s="22">
        <v>185205.13</v>
      </c>
      <c r="V13" s="163" t="s">
        <v>718</v>
      </c>
      <c r="W13" s="163">
        <v>4146.42</v>
      </c>
      <c r="X13" s="163">
        <f t="shared" si="0"/>
        <v>2335844.2428000001</v>
      </c>
    </row>
    <row r="14" spans="1:24" ht="23.4" customHeight="1" x14ac:dyDescent="0.3">
      <c r="A14" s="2">
        <v>9</v>
      </c>
      <c r="B14" s="249" t="s">
        <v>117</v>
      </c>
      <c r="C14" s="16">
        <f>260 +310</f>
        <v>570</v>
      </c>
      <c r="D14" s="16" t="s">
        <v>718</v>
      </c>
      <c r="E14" s="16">
        <v>4146.42</v>
      </c>
      <c r="F14" s="156">
        <v>2907055.06</v>
      </c>
      <c r="G14" s="28" t="s">
        <v>240</v>
      </c>
      <c r="H14" s="16">
        <v>1976</v>
      </c>
      <c r="I14" s="16" t="s">
        <v>115</v>
      </c>
      <c r="J14" s="26" t="s">
        <v>110</v>
      </c>
      <c r="K14" s="16" t="s">
        <v>70</v>
      </c>
      <c r="L14" s="16" t="s">
        <v>107</v>
      </c>
      <c r="M14" s="16" t="s">
        <v>104</v>
      </c>
      <c r="N14" s="16" t="s">
        <v>71</v>
      </c>
      <c r="O14" s="28" t="s">
        <v>62</v>
      </c>
      <c r="P14" s="16" t="s">
        <v>62</v>
      </c>
      <c r="Q14" s="16" t="s">
        <v>63</v>
      </c>
      <c r="R14" s="16" t="s">
        <v>63</v>
      </c>
      <c r="T14" s="22">
        <v>681997.9</v>
      </c>
      <c r="U14" s="22">
        <v>811390.17</v>
      </c>
      <c r="V14" s="163" t="s">
        <v>718</v>
      </c>
      <c r="W14" s="163">
        <v>4146.42</v>
      </c>
      <c r="X14" s="163">
        <f t="shared" si="0"/>
        <v>2907055.0619999999</v>
      </c>
    </row>
    <row r="15" spans="1:24" ht="23.4" customHeight="1" x14ac:dyDescent="0.3">
      <c r="A15" s="2">
        <v>10</v>
      </c>
      <c r="B15" s="249" t="s">
        <v>118</v>
      </c>
      <c r="C15" s="28">
        <v>260</v>
      </c>
      <c r="D15" s="28" t="s">
        <v>718</v>
      </c>
      <c r="E15" s="28">
        <v>4146.42</v>
      </c>
      <c r="F15" s="156">
        <v>1326025.1200000001</v>
      </c>
      <c r="G15" s="28" t="s">
        <v>240</v>
      </c>
      <c r="H15" s="16">
        <v>1952</v>
      </c>
      <c r="I15" s="16" t="s">
        <v>119</v>
      </c>
      <c r="J15" s="26" t="s">
        <v>110</v>
      </c>
      <c r="K15" s="16" t="s">
        <v>70</v>
      </c>
      <c r="L15" s="16" t="s">
        <v>107</v>
      </c>
      <c r="M15" s="16" t="s">
        <v>104</v>
      </c>
      <c r="N15" s="16" t="s">
        <v>71</v>
      </c>
      <c r="O15" s="28" t="s">
        <v>62</v>
      </c>
      <c r="P15" s="16" t="s">
        <v>62</v>
      </c>
      <c r="Q15" s="16" t="s">
        <v>63</v>
      </c>
      <c r="R15" s="16" t="s">
        <v>63</v>
      </c>
      <c r="T15" s="22">
        <v>35411.71</v>
      </c>
      <c r="U15" s="22">
        <v>81223.649999999994</v>
      </c>
      <c r="V15" s="163" t="s">
        <v>718</v>
      </c>
      <c r="W15" s="163">
        <v>4146.42</v>
      </c>
      <c r="X15" s="163">
        <f t="shared" si="0"/>
        <v>1326025.1159999999</v>
      </c>
    </row>
    <row r="16" spans="1:24" ht="23.4" customHeight="1" x14ac:dyDescent="0.3">
      <c r="A16" s="2">
        <v>11</v>
      </c>
      <c r="B16" s="249" t="s">
        <v>210</v>
      </c>
      <c r="C16" s="28">
        <v>191</v>
      </c>
      <c r="D16" s="28" t="s">
        <v>719</v>
      </c>
      <c r="E16" s="28">
        <v>2187.06</v>
      </c>
      <c r="F16" s="156">
        <v>513806.01</v>
      </c>
      <c r="G16" s="28" t="s">
        <v>240</v>
      </c>
      <c r="H16" s="16">
        <v>1974</v>
      </c>
      <c r="I16" s="16" t="s">
        <v>167</v>
      </c>
      <c r="J16" s="26"/>
      <c r="K16" s="16" t="s">
        <v>70</v>
      </c>
      <c r="L16" s="16" t="s">
        <v>107</v>
      </c>
      <c r="M16" s="16" t="s">
        <v>104</v>
      </c>
      <c r="N16" s="16" t="s">
        <v>71</v>
      </c>
      <c r="O16" s="28" t="s">
        <v>62</v>
      </c>
      <c r="P16" s="16" t="s">
        <v>62</v>
      </c>
      <c r="Q16" s="16" t="s">
        <v>63</v>
      </c>
      <c r="R16" s="16" t="s">
        <v>63</v>
      </c>
      <c r="T16" s="22" t="s">
        <v>212</v>
      </c>
      <c r="U16" s="22"/>
      <c r="V16" s="163" t="s">
        <v>719</v>
      </c>
      <c r="W16" s="163">
        <v>2187.06</v>
      </c>
      <c r="X16" s="163">
        <f t="shared" si="0"/>
        <v>513806.00579999993</v>
      </c>
    </row>
    <row r="17" spans="1:24" ht="23.4" customHeight="1" x14ac:dyDescent="0.3">
      <c r="A17" s="2">
        <v>12</v>
      </c>
      <c r="B17" s="249" t="s">
        <v>121</v>
      </c>
      <c r="C17" s="28">
        <v>258</v>
      </c>
      <c r="D17" s="28" t="s">
        <v>718</v>
      </c>
      <c r="E17" s="28">
        <v>4146.42</v>
      </c>
      <c r="F17" s="156">
        <v>1315824.92</v>
      </c>
      <c r="G17" s="28" t="s">
        <v>240</v>
      </c>
      <c r="H17" s="16">
        <v>1965</v>
      </c>
      <c r="I17" s="16" t="s">
        <v>122</v>
      </c>
      <c r="J17" s="26" t="s">
        <v>110</v>
      </c>
      <c r="K17" s="16" t="s">
        <v>70</v>
      </c>
      <c r="L17" s="16" t="s">
        <v>107</v>
      </c>
      <c r="M17" s="16" t="s">
        <v>104</v>
      </c>
      <c r="N17" s="16" t="s">
        <v>71</v>
      </c>
      <c r="O17" s="28" t="s">
        <v>62</v>
      </c>
      <c r="P17" s="16" t="s">
        <v>62</v>
      </c>
      <c r="Q17" s="16" t="s">
        <v>63</v>
      </c>
      <c r="R17" s="16" t="s">
        <v>63</v>
      </c>
      <c r="T17" s="22">
        <v>123705.49</v>
      </c>
      <c r="U17" s="22">
        <v>233535.42</v>
      </c>
      <c r="V17" s="163" t="s">
        <v>718</v>
      </c>
      <c r="W17" s="163">
        <v>4146.42</v>
      </c>
      <c r="X17" s="163">
        <f t="shared" si="0"/>
        <v>1315824.9228000001</v>
      </c>
    </row>
    <row r="18" spans="1:24" ht="23.4" customHeight="1" x14ac:dyDescent="0.3">
      <c r="A18" s="2">
        <v>13</v>
      </c>
      <c r="B18" s="249" t="s">
        <v>123</v>
      </c>
      <c r="C18" s="28">
        <v>360</v>
      </c>
      <c r="D18" s="28" t="s">
        <v>718</v>
      </c>
      <c r="E18" s="28">
        <v>4146.42</v>
      </c>
      <c r="F18" s="156">
        <v>1836034.78</v>
      </c>
      <c r="G18" s="28" t="s">
        <v>240</v>
      </c>
      <c r="H18" s="16">
        <v>1954</v>
      </c>
      <c r="I18" s="16" t="s">
        <v>124</v>
      </c>
      <c r="J18" s="26" t="s">
        <v>68</v>
      </c>
      <c r="K18" s="16" t="s">
        <v>70</v>
      </c>
      <c r="L18" s="16" t="s">
        <v>107</v>
      </c>
      <c r="M18" s="16" t="s">
        <v>104</v>
      </c>
      <c r="N18" s="16" t="s">
        <v>71</v>
      </c>
      <c r="O18" s="28" t="s">
        <v>62</v>
      </c>
      <c r="P18" s="16" t="s">
        <v>62</v>
      </c>
      <c r="Q18" s="16" t="s">
        <v>63</v>
      </c>
      <c r="R18" s="16" t="s">
        <v>63</v>
      </c>
      <c r="T18" s="22">
        <v>287573.88</v>
      </c>
      <c r="U18" s="22">
        <v>348025.17</v>
      </c>
      <c r="V18" s="163" t="s">
        <v>718</v>
      </c>
      <c r="W18" s="163">
        <v>4146.42</v>
      </c>
      <c r="X18" s="163">
        <f t="shared" si="0"/>
        <v>1836034.7759999998</v>
      </c>
    </row>
    <row r="19" spans="1:24" ht="23.4" customHeight="1" x14ac:dyDescent="0.3">
      <c r="A19" s="2">
        <v>14</v>
      </c>
      <c r="B19" s="249" t="s">
        <v>125</v>
      </c>
      <c r="C19" s="28">
        <v>297</v>
      </c>
      <c r="D19" s="28" t="s">
        <v>718</v>
      </c>
      <c r="E19" s="28">
        <v>4146.42</v>
      </c>
      <c r="F19" s="156">
        <v>1514728.69</v>
      </c>
      <c r="G19" s="28" t="s">
        <v>240</v>
      </c>
      <c r="H19" s="16">
        <v>1975</v>
      </c>
      <c r="I19" s="16" t="s">
        <v>126</v>
      </c>
      <c r="J19" s="26" t="s">
        <v>110</v>
      </c>
      <c r="K19" s="16" t="s">
        <v>70</v>
      </c>
      <c r="L19" s="16" t="s">
        <v>107</v>
      </c>
      <c r="M19" s="16" t="s">
        <v>104</v>
      </c>
      <c r="N19" s="16" t="s">
        <v>71</v>
      </c>
      <c r="O19" s="28" t="s">
        <v>62</v>
      </c>
      <c r="P19" s="16" t="s">
        <v>62</v>
      </c>
      <c r="Q19" s="16" t="s">
        <v>63</v>
      </c>
      <c r="R19" s="16" t="s">
        <v>63</v>
      </c>
      <c r="T19" s="22">
        <v>84134.8</v>
      </c>
      <c r="U19" s="22">
        <v>141363.1</v>
      </c>
      <c r="V19" s="163" t="s">
        <v>718</v>
      </c>
      <c r="W19" s="163">
        <v>4146.42</v>
      </c>
      <c r="X19" s="163">
        <f t="shared" si="0"/>
        <v>1514728.6902000001</v>
      </c>
    </row>
    <row r="20" spans="1:24" ht="23.4" customHeight="1" x14ac:dyDescent="0.3">
      <c r="A20" s="2">
        <v>15</v>
      </c>
      <c r="B20" s="249" t="s">
        <v>127</v>
      </c>
      <c r="C20" s="28">
        <v>256</v>
      </c>
      <c r="D20" s="28" t="s">
        <v>718</v>
      </c>
      <c r="E20" s="28">
        <v>4146.42</v>
      </c>
      <c r="F20" s="156">
        <v>1305624.73</v>
      </c>
      <c r="G20" s="28" t="s">
        <v>240</v>
      </c>
      <c r="H20" s="16">
        <v>1952</v>
      </c>
      <c r="I20" s="16" t="s">
        <v>128</v>
      </c>
      <c r="J20" s="26" t="s">
        <v>110</v>
      </c>
      <c r="K20" s="16" t="s">
        <v>70</v>
      </c>
      <c r="L20" s="16" t="s">
        <v>107</v>
      </c>
      <c r="M20" s="16" t="s">
        <v>104</v>
      </c>
      <c r="N20" s="16" t="s">
        <v>71</v>
      </c>
      <c r="O20" s="28" t="s">
        <v>62</v>
      </c>
      <c r="P20" s="16" t="s">
        <v>62</v>
      </c>
      <c r="Q20" s="16" t="s">
        <v>63</v>
      </c>
      <c r="R20" s="16" t="s">
        <v>63</v>
      </c>
      <c r="T20" s="22">
        <v>248659.99</v>
      </c>
      <c r="U20" s="22">
        <v>315387.33</v>
      </c>
      <c r="V20" s="163" t="s">
        <v>718</v>
      </c>
      <c r="W20" s="163">
        <v>4146.42</v>
      </c>
      <c r="X20" s="163">
        <f t="shared" si="0"/>
        <v>1305624.7296</v>
      </c>
    </row>
    <row r="21" spans="1:24" ht="23.4" customHeight="1" x14ac:dyDescent="0.3">
      <c r="A21" s="2">
        <v>16</v>
      </c>
      <c r="B21" s="249" t="s">
        <v>129</v>
      </c>
      <c r="C21" s="16">
        <f>515 +68.6</f>
        <v>583.6</v>
      </c>
      <c r="D21" s="16" t="s">
        <v>718</v>
      </c>
      <c r="E21" s="16">
        <v>4146.42</v>
      </c>
      <c r="F21" s="156">
        <v>2976416.38</v>
      </c>
      <c r="G21" s="28" t="s">
        <v>240</v>
      </c>
      <c r="H21" s="16">
        <v>1992</v>
      </c>
      <c r="I21" s="16" t="s">
        <v>130</v>
      </c>
      <c r="J21" s="26" t="s">
        <v>110</v>
      </c>
      <c r="K21" s="16" t="s">
        <v>70</v>
      </c>
      <c r="L21" s="16" t="s">
        <v>107</v>
      </c>
      <c r="M21" s="16" t="s">
        <v>104</v>
      </c>
      <c r="N21" s="16" t="s">
        <v>71</v>
      </c>
      <c r="O21" s="28" t="s">
        <v>62</v>
      </c>
      <c r="P21" s="16" t="s">
        <v>62</v>
      </c>
      <c r="Q21" s="16" t="s">
        <v>63</v>
      </c>
      <c r="R21" s="16" t="s">
        <v>63</v>
      </c>
      <c r="T21" s="22">
        <v>254911.01</v>
      </c>
      <c r="U21" s="22">
        <v>307474.34999999998</v>
      </c>
      <c r="V21" s="163" t="s">
        <v>718</v>
      </c>
      <c r="W21" s="163">
        <v>4146.42</v>
      </c>
      <c r="X21" s="163">
        <f t="shared" si="0"/>
        <v>2976416.3757600002</v>
      </c>
    </row>
    <row r="22" spans="1:24" ht="23.4" customHeight="1" x14ac:dyDescent="0.3">
      <c r="A22" s="2">
        <v>17</v>
      </c>
      <c r="B22" s="249" t="s">
        <v>131</v>
      </c>
      <c r="C22" s="16">
        <f>210 + 109</f>
        <v>319</v>
      </c>
      <c r="D22" s="16" t="s">
        <v>718</v>
      </c>
      <c r="E22" s="16">
        <v>4146.42</v>
      </c>
      <c r="F22" s="156">
        <v>1626930.82</v>
      </c>
      <c r="G22" s="28" t="s">
        <v>240</v>
      </c>
      <c r="H22" s="16">
        <v>1990</v>
      </c>
      <c r="I22" s="16" t="s">
        <v>132</v>
      </c>
      <c r="J22" s="26" t="s">
        <v>68</v>
      </c>
      <c r="K22" s="16" t="s">
        <v>70</v>
      </c>
      <c r="L22" s="16" t="s">
        <v>107</v>
      </c>
      <c r="M22" s="16" t="s">
        <v>104</v>
      </c>
      <c r="N22" s="16" t="s">
        <v>71</v>
      </c>
      <c r="O22" s="28" t="s">
        <v>62</v>
      </c>
      <c r="P22" s="16" t="s">
        <v>62</v>
      </c>
      <c r="Q22" s="16" t="s">
        <v>63</v>
      </c>
      <c r="R22" s="16" t="s">
        <v>63</v>
      </c>
      <c r="T22" s="22">
        <v>101803.93</v>
      </c>
      <c r="U22" s="22">
        <v>207200</v>
      </c>
      <c r="V22" s="163" t="s">
        <v>718</v>
      </c>
      <c r="W22" s="163">
        <v>4146.42</v>
      </c>
      <c r="X22" s="163">
        <f t="shared" si="0"/>
        <v>1626930.8154</v>
      </c>
    </row>
    <row r="23" spans="1:24" ht="23.4" customHeight="1" x14ac:dyDescent="0.3">
      <c r="A23" s="2">
        <v>18</v>
      </c>
      <c r="B23" s="249" t="s">
        <v>133</v>
      </c>
      <c r="C23" s="28">
        <v>549</v>
      </c>
      <c r="D23" s="28" t="s">
        <v>718</v>
      </c>
      <c r="E23" s="28">
        <v>4146.42</v>
      </c>
      <c r="F23" s="156">
        <v>2799953.03</v>
      </c>
      <c r="G23" s="28" t="s">
        <v>240</v>
      </c>
      <c r="H23" s="16">
        <v>1997</v>
      </c>
      <c r="I23" s="16" t="s">
        <v>134</v>
      </c>
      <c r="J23" s="26" t="s">
        <v>110</v>
      </c>
      <c r="K23" s="16" t="s">
        <v>70</v>
      </c>
      <c r="L23" s="16" t="s">
        <v>107</v>
      </c>
      <c r="M23" s="16" t="s">
        <v>104</v>
      </c>
      <c r="N23" s="16" t="s">
        <v>71</v>
      </c>
      <c r="O23" s="28" t="s">
        <v>62</v>
      </c>
      <c r="P23" s="16" t="s">
        <v>62</v>
      </c>
      <c r="Q23" s="16" t="s">
        <v>135</v>
      </c>
      <c r="R23" s="16" t="s">
        <v>63</v>
      </c>
      <c r="T23" s="22">
        <v>186466.53</v>
      </c>
      <c r="U23" s="22">
        <v>412461.66</v>
      </c>
      <c r="V23" s="163" t="s">
        <v>718</v>
      </c>
      <c r="W23" s="163">
        <v>4146.42</v>
      </c>
      <c r="X23" s="163">
        <f t="shared" si="0"/>
        <v>2799953.0334000001</v>
      </c>
    </row>
    <row r="24" spans="1:24" ht="23.4" customHeight="1" x14ac:dyDescent="0.3">
      <c r="A24" s="2">
        <v>19</v>
      </c>
      <c r="B24" s="249" t="s">
        <v>136</v>
      </c>
      <c r="C24" s="16">
        <f>225+60.4</f>
        <v>285.39999999999998</v>
      </c>
      <c r="D24" s="16" t="s">
        <v>718</v>
      </c>
      <c r="E24" s="16">
        <v>4146.42</v>
      </c>
      <c r="F24" s="156">
        <v>1455567.57</v>
      </c>
      <c r="G24" s="28" t="s">
        <v>240</v>
      </c>
      <c r="H24" s="16">
        <v>2000</v>
      </c>
      <c r="I24" s="16" t="s">
        <v>113</v>
      </c>
      <c r="J24" s="26" t="s">
        <v>68</v>
      </c>
      <c r="K24" s="16" t="s">
        <v>137</v>
      </c>
      <c r="L24" s="16" t="s">
        <v>107</v>
      </c>
      <c r="M24" s="16" t="s">
        <v>104</v>
      </c>
      <c r="N24" s="16" t="s">
        <v>71</v>
      </c>
      <c r="O24" s="28" t="s">
        <v>62</v>
      </c>
      <c r="P24" s="16" t="s">
        <v>62</v>
      </c>
      <c r="Q24" s="16" t="s">
        <v>63</v>
      </c>
      <c r="R24" s="16" t="s">
        <v>63</v>
      </c>
      <c r="T24" s="22">
        <v>540898.57999999996</v>
      </c>
      <c r="U24" s="22">
        <v>721756.91</v>
      </c>
      <c r="V24" s="163" t="s">
        <v>718</v>
      </c>
      <c r="W24" s="163">
        <v>4146.42</v>
      </c>
      <c r="X24" s="163">
        <f t="shared" si="0"/>
        <v>1455567.5696399999</v>
      </c>
    </row>
    <row r="25" spans="1:24" ht="23.4" customHeight="1" x14ac:dyDescent="0.3">
      <c r="A25" s="2">
        <v>20</v>
      </c>
      <c r="B25" s="249" t="s">
        <v>138</v>
      </c>
      <c r="C25" s="28">
        <v>677.9</v>
      </c>
      <c r="D25" s="28" t="s">
        <v>717</v>
      </c>
      <c r="E25" s="28">
        <v>4416.5600000000004</v>
      </c>
      <c r="F25" s="156">
        <v>3682602.81</v>
      </c>
      <c r="G25" s="28" t="s">
        <v>240</v>
      </c>
      <c r="H25" s="16">
        <v>2023</v>
      </c>
      <c r="I25" s="16" t="s">
        <v>139</v>
      </c>
      <c r="J25" s="26" t="s">
        <v>140</v>
      </c>
      <c r="K25" s="16" t="s">
        <v>137</v>
      </c>
      <c r="L25" s="16" t="s">
        <v>107</v>
      </c>
      <c r="M25" s="16" t="s">
        <v>104</v>
      </c>
      <c r="N25" s="16" t="s">
        <v>71</v>
      </c>
      <c r="O25" s="28" t="s">
        <v>62</v>
      </c>
      <c r="P25" s="16" t="s">
        <v>62</v>
      </c>
      <c r="Q25" s="16" t="s">
        <v>63</v>
      </c>
      <c r="R25" s="16" t="s">
        <v>63</v>
      </c>
      <c r="T25" s="22">
        <v>3012705.84</v>
      </c>
      <c r="U25" s="22">
        <v>3070273.44</v>
      </c>
      <c r="V25" s="163" t="s">
        <v>717</v>
      </c>
      <c r="W25" s="163">
        <v>4416.5600000000004</v>
      </c>
      <c r="X25" s="163">
        <f t="shared" si="0"/>
        <v>3682602.8095200001</v>
      </c>
    </row>
    <row r="26" spans="1:24" ht="23.4" customHeight="1" x14ac:dyDescent="0.3">
      <c r="A26" s="2">
        <v>21</v>
      </c>
      <c r="B26" s="249" t="s">
        <v>141</v>
      </c>
      <c r="C26" s="28">
        <v>634</v>
      </c>
      <c r="D26" s="28" t="s">
        <v>720</v>
      </c>
      <c r="E26" s="28">
        <v>2966.02</v>
      </c>
      <c r="F26" s="156">
        <v>2312961.7200000002</v>
      </c>
      <c r="G26" s="28" t="s">
        <v>240</v>
      </c>
      <c r="H26" s="16">
        <v>1925</v>
      </c>
      <c r="I26" s="16" t="s">
        <v>142</v>
      </c>
      <c r="J26" s="26"/>
      <c r="K26" s="16" t="s">
        <v>143</v>
      </c>
      <c r="L26" s="16" t="s">
        <v>107</v>
      </c>
      <c r="M26" s="16" t="s">
        <v>104</v>
      </c>
      <c r="N26" s="16" t="s">
        <v>60</v>
      </c>
      <c r="O26" s="28" t="s">
        <v>108</v>
      </c>
      <c r="P26" s="16" t="s">
        <v>144</v>
      </c>
      <c r="Q26" s="16" t="s">
        <v>63</v>
      </c>
      <c r="R26" s="16" t="s">
        <v>63</v>
      </c>
      <c r="T26" s="22">
        <v>10055.67</v>
      </c>
      <c r="U26" s="22">
        <v>84392.66</v>
      </c>
      <c r="V26" s="163" t="s">
        <v>720</v>
      </c>
      <c r="W26" s="163">
        <v>2966.02</v>
      </c>
      <c r="X26" s="163">
        <f t="shared" si="0"/>
        <v>2312961.7163999998</v>
      </c>
    </row>
    <row r="27" spans="1:24" ht="23.4" customHeight="1" x14ac:dyDescent="0.3">
      <c r="A27" s="2">
        <v>22</v>
      </c>
      <c r="B27" s="249" t="s">
        <v>145</v>
      </c>
      <c r="C27" s="28">
        <v>1045</v>
      </c>
      <c r="D27" s="28" t="s">
        <v>718</v>
      </c>
      <c r="E27" s="28">
        <v>4146.42</v>
      </c>
      <c r="F27" s="156">
        <v>5329600.95</v>
      </c>
      <c r="G27" s="28" t="s">
        <v>240</v>
      </c>
      <c r="H27" s="16">
        <v>2010</v>
      </c>
      <c r="I27" s="16" t="s">
        <v>146</v>
      </c>
      <c r="J27" s="26" t="s">
        <v>152</v>
      </c>
      <c r="K27" s="26" t="s">
        <v>150</v>
      </c>
      <c r="L27" s="16" t="s">
        <v>107</v>
      </c>
      <c r="M27" s="16" t="s">
        <v>151</v>
      </c>
      <c r="N27" s="16" t="s">
        <v>71</v>
      </c>
      <c r="O27" s="28" t="s">
        <v>62</v>
      </c>
      <c r="P27" s="16" t="s">
        <v>62</v>
      </c>
      <c r="Q27" s="16" t="s">
        <v>63</v>
      </c>
      <c r="R27" s="16" t="s">
        <v>63</v>
      </c>
      <c r="T27" s="22">
        <v>1454986.85</v>
      </c>
      <c r="U27" s="22">
        <v>2078027.04</v>
      </c>
      <c r="V27" s="163" t="s">
        <v>718</v>
      </c>
      <c r="W27" s="163">
        <v>4146.42</v>
      </c>
      <c r="X27" s="163">
        <f t="shared" si="0"/>
        <v>5329600.9470000006</v>
      </c>
    </row>
    <row r="28" spans="1:24" ht="23.4" customHeight="1" x14ac:dyDescent="0.3">
      <c r="A28" s="2">
        <v>23</v>
      </c>
      <c r="B28" s="249" t="s">
        <v>160</v>
      </c>
      <c r="C28" s="28">
        <v>496</v>
      </c>
      <c r="D28" s="28" t="s">
        <v>721</v>
      </c>
      <c r="E28" s="28">
        <v>2424.94</v>
      </c>
      <c r="F28" s="156">
        <v>1479407.4</v>
      </c>
      <c r="G28" s="28" t="s">
        <v>240</v>
      </c>
      <c r="H28" s="16">
        <v>1979</v>
      </c>
      <c r="I28" s="16" t="s">
        <v>159</v>
      </c>
      <c r="J28" s="26" t="s">
        <v>68</v>
      </c>
      <c r="K28" s="16" t="s">
        <v>70</v>
      </c>
      <c r="L28" s="16" t="s">
        <v>107</v>
      </c>
      <c r="M28" s="16" t="s">
        <v>161</v>
      </c>
      <c r="N28" s="16" t="s">
        <v>71</v>
      </c>
      <c r="O28" s="28" t="s">
        <v>63</v>
      </c>
      <c r="P28" s="16" t="s">
        <v>62</v>
      </c>
      <c r="Q28" s="16" t="s">
        <v>63</v>
      </c>
      <c r="R28" s="16" t="s">
        <v>63</v>
      </c>
      <c r="T28" s="22">
        <v>1248706.2</v>
      </c>
      <c r="U28" s="22">
        <v>1349952.62</v>
      </c>
      <c r="V28" s="163" t="s">
        <v>721</v>
      </c>
      <c r="W28" s="163">
        <v>2424.94</v>
      </c>
      <c r="X28" s="163">
        <f t="shared" si="0"/>
        <v>1479407.3951999999</v>
      </c>
    </row>
    <row r="29" spans="1:24" ht="23.4" customHeight="1" x14ac:dyDescent="0.3">
      <c r="A29" s="2"/>
      <c r="B29" s="249" t="s">
        <v>730</v>
      </c>
      <c r="C29" s="28"/>
      <c r="D29" s="28"/>
      <c r="E29" s="28"/>
      <c r="F29" s="175">
        <v>44961</v>
      </c>
      <c r="G29" s="28" t="s">
        <v>732</v>
      </c>
      <c r="H29" s="16"/>
      <c r="I29" s="16" t="s">
        <v>731</v>
      </c>
      <c r="J29" s="26"/>
      <c r="K29" s="16"/>
      <c r="L29" s="16"/>
      <c r="M29" s="16"/>
      <c r="N29" s="16"/>
      <c r="O29" s="28"/>
      <c r="P29" s="16"/>
      <c r="Q29" s="16"/>
      <c r="R29" s="96"/>
      <c r="T29" s="22"/>
      <c r="U29" s="22"/>
    </row>
    <row r="30" spans="1:24" ht="23.4" customHeight="1" x14ac:dyDescent="0.3">
      <c r="A30" s="125" t="s">
        <v>697</v>
      </c>
      <c r="B30" s="124"/>
      <c r="C30" s="28"/>
      <c r="D30" s="28"/>
      <c r="E30" s="28"/>
      <c r="F30" s="182">
        <f>SUM(F5:F29)</f>
        <v>58663999.039999999</v>
      </c>
      <c r="G30" s="183"/>
      <c r="H30" s="124"/>
      <c r="I30" s="124"/>
      <c r="J30" s="16"/>
      <c r="K30" s="16"/>
      <c r="L30" s="16"/>
      <c r="M30" s="16"/>
      <c r="N30" s="28"/>
      <c r="O30" s="16"/>
      <c r="P30" s="16"/>
      <c r="Q30" s="16"/>
      <c r="T30" s="22">
        <f t="shared" ref="T30:U30" si="1">SUM(T5:T28)</f>
        <v>11312714.799999999</v>
      </c>
      <c r="U30" s="22">
        <f t="shared" si="1"/>
        <v>15147116.140000001</v>
      </c>
    </row>
    <row r="31" spans="1:24" ht="23.4" customHeight="1" x14ac:dyDescent="0.3">
      <c r="A31" s="114" t="s">
        <v>290</v>
      </c>
      <c r="B31" s="115"/>
      <c r="C31" s="113"/>
      <c r="D31" s="113"/>
      <c r="E31" s="113"/>
      <c r="F31" s="154"/>
      <c r="G31" s="113"/>
      <c r="H31" s="113"/>
      <c r="I31" s="113"/>
      <c r="J31" s="113"/>
      <c r="K31" s="113"/>
      <c r="L31" s="113"/>
      <c r="M31" s="113"/>
      <c r="N31" s="113"/>
      <c r="O31" s="113"/>
      <c r="P31" s="113"/>
      <c r="Q31" s="113"/>
      <c r="R31" s="113"/>
      <c r="T31" s="113"/>
      <c r="U31" s="113"/>
    </row>
    <row r="32" spans="1:24" ht="23.4" customHeight="1" x14ac:dyDescent="0.3">
      <c r="A32" s="1">
        <v>1</v>
      </c>
      <c r="B32" s="1" t="s">
        <v>339</v>
      </c>
      <c r="C32" s="27">
        <v>2200</v>
      </c>
      <c r="D32" s="27" t="s">
        <v>722</v>
      </c>
      <c r="E32" s="27">
        <v>3686.21</v>
      </c>
      <c r="F32" s="155">
        <v>9974884.2599999998</v>
      </c>
      <c r="G32" s="28" t="s">
        <v>240</v>
      </c>
      <c r="H32" s="15">
        <v>1991</v>
      </c>
      <c r="I32" s="1" t="s">
        <v>340</v>
      </c>
      <c r="J32" s="90" t="s">
        <v>341</v>
      </c>
      <c r="K32" s="1" t="s">
        <v>342</v>
      </c>
      <c r="L32" s="1" t="s">
        <v>343</v>
      </c>
      <c r="M32" s="1" t="s">
        <v>344</v>
      </c>
      <c r="N32" s="1" t="s">
        <v>71</v>
      </c>
      <c r="O32" s="27" t="s">
        <v>108</v>
      </c>
      <c r="P32" s="15" t="s">
        <v>108</v>
      </c>
      <c r="Q32" s="15" t="s">
        <v>109</v>
      </c>
      <c r="R32" s="15" t="s">
        <v>109</v>
      </c>
      <c r="T32" s="21"/>
      <c r="U32" s="21"/>
      <c r="V32" s="163" t="s">
        <v>722</v>
      </c>
      <c r="W32" s="163">
        <v>3686.21</v>
      </c>
      <c r="X32" s="163">
        <f>W32*C32*1.23</f>
        <v>9974884.2599999998</v>
      </c>
    </row>
    <row r="33" spans="1:24" ht="23.4" customHeight="1" x14ac:dyDescent="0.3">
      <c r="A33" s="2">
        <v>2</v>
      </c>
      <c r="B33" s="2" t="s">
        <v>345</v>
      </c>
      <c r="C33" s="28">
        <v>452</v>
      </c>
      <c r="D33" s="28" t="s">
        <v>723</v>
      </c>
      <c r="E33" s="28">
        <v>4342.62</v>
      </c>
      <c r="F33" s="156">
        <v>2414323.0151999998</v>
      </c>
      <c r="G33" s="28" t="s">
        <v>240</v>
      </c>
      <c r="H33" s="16">
        <v>2006</v>
      </c>
      <c r="I33" s="1" t="s">
        <v>340</v>
      </c>
      <c r="J33" s="92" t="s">
        <v>346</v>
      </c>
      <c r="K33" s="2" t="s">
        <v>343</v>
      </c>
      <c r="L33" s="2" t="s">
        <v>347</v>
      </c>
      <c r="M33" s="1" t="s">
        <v>344</v>
      </c>
      <c r="N33" s="2" t="s">
        <v>66</v>
      </c>
      <c r="O33" s="28" t="s">
        <v>62</v>
      </c>
      <c r="P33" s="16" t="s">
        <v>62</v>
      </c>
      <c r="Q33" s="16" t="s">
        <v>63</v>
      </c>
      <c r="R33" s="16" t="s">
        <v>109</v>
      </c>
      <c r="T33" s="22"/>
      <c r="U33" s="22"/>
      <c r="V33" s="163" t="s">
        <v>723</v>
      </c>
      <c r="W33" s="163">
        <v>4342.62</v>
      </c>
      <c r="X33" s="163">
        <f>W33*C33*1.23</f>
        <v>2414323.0151999998</v>
      </c>
    </row>
    <row r="34" spans="1:24" ht="23.4" customHeight="1" x14ac:dyDescent="0.3">
      <c r="A34" s="125" t="s">
        <v>697</v>
      </c>
      <c r="B34" s="124"/>
      <c r="C34" s="95"/>
      <c r="D34" s="95"/>
      <c r="E34" s="95"/>
      <c r="F34" s="184">
        <f>SUM(F32:F33)</f>
        <v>12389207.2752</v>
      </c>
      <c r="G34" s="183"/>
      <c r="H34" s="124"/>
      <c r="I34" s="124"/>
      <c r="J34" s="93"/>
      <c r="K34" s="93"/>
      <c r="L34" s="93"/>
      <c r="M34" s="35"/>
      <c r="N34" s="96"/>
      <c r="O34" s="96"/>
      <c r="P34" s="96"/>
      <c r="T34" s="35"/>
      <c r="U34" s="14"/>
    </row>
    <row r="35" spans="1:24" ht="23.4" customHeight="1" x14ac:dyDescent="0.3">
      <c r="A35" s="164" t="s">
        <v>377</v>
      </c>
      <c r="B35" s="164"/>
      <c r="C35" s="164"/>
      <c r="D35" s="164"/>
      <c r="E35" s="164"/>
      <c r="F35" s="165"/>
      <c r="G35" s="164"/>
      <c r="H35" s="166"/>
      <c r="I35" s="164"/>
      <c r="J35" s="164"/>
      <c r="K35" s="164"/>
      <c r="L35" s="164"/>
      <c r="M35" s="164"/>
      <c r="N35" s="164"/>
      <c r="O35" s="164"/>
      <c r="P35" s="164"/>
      <c r="Q35" s="164"/>
      <c r="R35" s="164"/>
    </row>
    <row r="36" spans="1:24" ht="23.4" customHeight="1" x14ac:dyDescent="0.3">
      <c r="A36" s="1">
        <v>1</v>
      </c>
      <c r="B36" s="1" t="s">
        <v>378</v>
      </c>
      <c r="C36" s="176">
        <v>1625</v>
      </c>
      <c r="D36" s="176" t="s">
        <v>722</v>
      </c>
      <c r="E36" s="176">
        <v>3686.21</v>
      </c>
      <c r="F36" s="155">
        <v>7367812.2374999998</v>
      </c>
      <c r="G36" s="176"/>
      <c r="H36" s="15">
        <v>1962</v>
      </c>
      <c r="I36" s="1" t="s">
        <v>379</v>
      </c>
      <c r="J36" s="102" t="s">
        <v>108</v>
      </c>
      <c r="K36" s="103" t="s">
        <v>380</v>
      </c>
      <c r="L36" s="103" t="s">
        <v>381</v>
      </c>
      <c r="M36" s="103" t="s">
        <v>382</v>
      </c>
      <c r="N36" s="103" t="s">
        <v>71</v>
      </c>
      <c r="O36" s="176" t="s">
        <v>108</v>
      </c>
      <c r="P36" s="103" t="s">
        <v>108</v>
      </c>
      <c r="Q36" s="103" t="s">
        <v>109</v>
      </c>
      <c r="R36" s="103" t="s">
        <v>109</v>
      </c>
      <c r="V36" s="163" t="s">
        <v>722</v>
      </c>
      <c r="W36" s="163">
        <v>3686.21</v>
      </c>
      <c r="X36" s="163">
        <f>W36*C36*1.23</f>
        <v>7367812.2374999998</v>
      </c>
    </row>
    <row r="37" spans="1:24" ht="23.4" customHeight="1" x14ac:dyDescent="0.3">
      <c r="A37" s="2">
        <v>2</v>
      </c>
      <c r="B37" s="2" t="s">
        <v>383</v>
      </c>
      <c r="C37" s="177">
        <v>118.92</v>
      </c>
      <c r="D37" s="177" t="s">
        <v>721</v>
      </c>
      <c r="E37" s="177">
        <v>2424.94</v>
      </c>
      <c r="F37" s="156">
        <v>354699.85370400007</v>
      </c>
      <c r="G37" s="177"/>
      <c r="H37" s="16">
        <v>1996</v>
      </c>
      <c r="I37" s="2" t="s">
        <v>379</v>
      </c>
      <c r="J37" s="104" t="s">
        <v>108</v>
      </c>
      <c r="K37" s="105" t="s">
        <v>384</v>
      </c>
      <c r="L37" s="105" t="s">
        <v>385</v>
      </c>
      <c r="M37" s="105" t="s">
        <v>386</v>
      </c>
      <c r="N37" s="105" t="s">
        <v>71</v>
      </c>
      <c r="O37" s="177" t="s">
        <v>109</v>
      </c>
      <c r="P37" s="105" t="s">
        <v>108</v>
      </c>
      <c r="Q37" s="105" t="s">
        <v>109</v>
      </c>
      <c r="R37" s="105" t="s">
        <v>109</v>
      </c>
      <c r="V37" s="163" t="s">
        <v>721</v>
      </c>
      <c r="W37" s="163">
        <v>2424.94</v>
      </c>
      <c r="X37" s="163">
        <f>W37*C37*1.23</f>
        <v>354699.85370400007</v>
      </c>
    </row>
    <row r="38" spans="1:24" ht="23.4" customHeight="1" x14ac:dyDescent="0.3">
      <c r="A38" s="125" t="s">
        <v>697</v>
      </c>
      <c r="B38" s="124"/>
      <c r="C38" s="177"/>
      <c r="D38" s="177"/>
      <c r="E38" s="177"/>
      <c r="F38" s="185">
        <f>SUM(F36:F37)</f>
        <v>7722512.0912039997</v>
      </c>
      <c r="G38" s="183"/>
      <c r="H38" s="124"/>
      <c r="I38" s="124"/>
      <c r="J38" s="104"/>
      <c r="K38" s="105"/>
      <c r="L38" s="105"/>
      <c r="M38" s="105"/>
      <c r="N38" s="105"/>
      <c r="O38" s="177"/>
      <c r="P38" s="105"/>
      <c r="Q38" s="105"/>
      <c r="R38" s="105"/>
    </row>
    <row r="39" spans="1:24" ht="23.4" customHeight="1" x14ac:dyDescent="0.3">
      <c r="A39" s="164" t="s">
        <v>403</v>
      </c>
      <c r="B39" s="164"/>
      <c r="C39" s="164"/>
      <c r="D39" s="164"/>
      <c r="E39" s="164"/>
      <c r="F39" s="165"/>
      <c r="G39" s="164"/>
      <c r="H39" s="164"/>
      <c r="I39" s="164"/>
      <c r="J39" s="164"/>
      <c r="K39" s="164"/>
      <c r="L39" s="164"/>
      <c r="M39" s="164"/>
      <c r="N39" s="164"/>
      <c r="O39" s="164"/>
      <c r="P39" s="164"/>
      <c r="Q39" s="164"/>
      <c r="R39" s="164"/>
    </row>
    <row r="40" spans="1:24" ht="23.4" customHeight="1" x14ac:dyDescent="0.3">
      <c r="A40" s="1">
        <v>1</v>
      </c>
      <c r="B40" s="1" t="s">
        <v>339</v>
      </c>
      <c r="C40" s="27">
        <v>1100</v>
      </c>
      <c r="D40" s="27" t="s">
        <v>722</v>
      </c>
      <c r="E40" s="27">
        <v>3686.21</v>
      </c>
      <c r="F40" s="155">
        <v>4987442.13</v>
      </c>
      <c r="G40" s="28" t="s">
        <v>240</v>
      </c>
      <c r="H40" s="1">
        <v>1965</v>
      </c>
      <c r="I40" s="1" t="s">
        <v>404</v>
      </c>
      <c r="J40" s="90" t="s">
        <v>405</v>
      </c>
      <c r="K40" s="1" t="s">
        <v>406</v>
      </c>
      <c r="L40" s="1" t="s">
        <v>407</v>
      </c>
      <c r="M40" s="1" t="s">
        <v>408</v>
      </c>
      <c r="N40" s="15" t="s">
        <v>71</v>
      </c>
      <c r="O40" s="27" t="s">
        <v>63</v>
      </c>
      <c r="P40" s="15" t="s">
        <v>62</v>
      </c>
      <c r="Q40" s="15" t="s">
        <v>63</v>
      </c>
      <c r="R40" s="15" t="s">
        <v>63</v>
      </c>
      <c r="V40" s="163" t="s">
        <v>722</v>
      </c>
      <c r="W40" s="163">
        <v>3686.21</v>
      </c>
      <c r="X40" s="163">
        <f>W40*C40*1.23</f>
        <v>4987442.13</v>
      </c>
    </row>
    <row r="41" spans="1:24" ht="23.4" customHeight="1" x14ac:dyDescent="0.3">
      <c r="A41" s="2">
        <v>2</v>
      </c>
      <c r="B41" s="2" t="s">
        <v>409</v>
      </c>
      <c r="C41" s="28">
        <v>60</v>
      </c>
      <c r="D41" s="28" t="s">
        <v>721</v>
      </c>
      <c r="E41" s="28">
        <v>2424.94</v>
      </c>
      <c r="F41" s="156">
        <v>178960.57199999999</v>
      </c>
      <c r="G41" s="28" t="s">
        <v>240</v>
      </c>
      <c r="H41" s="2">
        <v>1965</v>
      </c>
      <c r="I41" s="2" t="s">
        <v>404</v>
      </c>
      <c r="J41" s="92" t="s">
        <v>169</v>
      </c>
      <c r="K41" s="2" t="s">
        <v>406</v>
      </c>
      <c r="L41" s="2" t="s">
        <v>407</v>
      </c>
      <c r="M41" s="2" t="s">
        <v>410</v>
      </c>
      <c r="N41" s="16" t="s">
        <v>71</v>
      </c>
      <c r="O41" s="28" t="s">
        <v>63</v>
      </c>
      <c r="P41" s="16" t="s">
        <v>62</v>
      </c>
      <c r="Q41" s="16" t="s">
        <v>63</v>
      </c>
      <c r="R41" s="16" t="s">
        <v>63</v>
      </c>
      <c r="V41" s="163" t="s">
        <v>721</v>
      </c>
      <c r="W41" s="163">
        <v>2424.94</v>
      </c>
      <c r="X41" s="163">
        <f>W41*C41*1.23</f>
        <v>178960.57199999999</v>
      </c>
    </row>
    <row r="42" spans="1:24" ht="23.4" customHeight="1" x14ac:dyDescent="0.3">
      <c r="A42" s="125" t="s">
        <v>697</v>
      </c>
      <c r="B42" s="124"/>
      <c r="C42" s="91"/>
      <c r="D42" s="91"/>
      <c r="E42" s="91"/>
      <c r="F42" s="185">
        <f>SUM(F40:F41)</f>
        <v>5166402.7019999996</v>
      </c>
      <c r="G42" s="183"/>
      <c r="H42" s="124"/>
      <c r="I42" s="124"/>
      <c r="J42" s="92"/>
      <c r="K42" s="2"/>
      <c r="L42" s="2"/>
      <c r="M42" s="2"/>
      <c r="N42" s="2"/>
      <c r="O42" s="91"/>
      <c r="P42" s="2"/>
      <c r="Q42" s="2"/>
      <c r="R42" s="2"/>
    </row>
    <row r="43" spans="1:24" ht="23.4" customHeight="1" x14ac:dyDescent="0.3">
      <c r="A43" s="164" t="s">
        <v>426</v>
      </c>
      <c r="B43" s="164"/>
      <c r="C43" s="164"/>
      <c r="D43" s="164"/>
      <c r="E43" s="164"/>
      <c r="F43" s="165">
        <v>0</v>
      </c>
      <c r="G43" s="164"/>
      <c r="H43" s="164"/>
      <c r="I43" s="164"/>
      <c r="J43" s="164"/>
      <c r="K43" s="164"/>
      <c r="L43" s="164"/>
      <c r="M43" s="164"/>
      <c r="N43" s="164"/>
      <c r="O43" s="164"/>
      <c r="P43" s="164"/>
      <c r="Q43" s="164"/>
      <c r="R43" s="164"/>
      <c r="X43" s="163">
        <f>W43*C43*1.23</f>
        <v>0</v>
      </c>
    </row>
    <row r="44" spans="1:24" ht="23.4" customHeight="1" x14ac:dyDescent="0.3">
      <c r="A44" s="1">
        <v>1</v>
      </c>
      <c r="B44" s="1" t="s">
        <v>339</v>
      </c>
      <c r="C44" s="27">
        <v>1898</v>
      </c>
      <c r="D44" s="27" t="s">
        <v>722</v>
      </c>
      <c r="E44" s="27">
        <v>3686.21</v>
      </c>
      <c r="F44" s="155">
        <v>8605604.6933999993</v>
      </c>
      <c r="G44" s="28" t="s">
        <v>240</v>
      </c>
      <c r="H44" s="1">
        <v>1995</v>
      </c>
      <c r="I44" s="1" t="s">
        <v>427</v>
      </c>
      <c r="J44" s="90" t="s">
        <v>428</v>
      </c>
      <c r="K44" s="1" t="s">
        <v>429</v>
      </c>
      <c r="L44" s="1" t="s">
        <v>407</v>
      </c>
      <c r="M44" s="1" t="s">
        <v>430</v>
      </c>
      <c r="N44" s="15" t="s">
        <v>71</v>
      </c>
      <c r="O44" s="27" t="s">
        <v>108</v>
      </c>
      <c r="P44" s="15" t="s">
        <v>108</v>
      </c>
      <c r="Q44" s="15" t="s">
        <v>109</v>
      </c>
      <c r="R44" s="15" t="s">
        <v>109</v>
      </c>
      <c r="V44" s="163" t="s">
        <v>722</v>
      </c>
      <c r="W44" s="163">
        <v>3686.21</v>
      </c>
      <c r="X44" s="163">
        <f>W44*C44*1.23</f>
        <v>8605604.6933999993</v>
      </c>
    </row>
    <row r="45" spans="1:24" ht="23.4" customHeight="1" x14ac:dyDescent="0.3">
      <c r="A45" s="2">
        <v>2</v>
      </c>
      <c r="B45" s="2" t="s">
        <v>431</v>
      </c>
      <c r="C45" s="28">
        <v>263.07</v>
      </c>
      <c r="D45" s="28" t="s">
        <v>723</v>
      </c>
      <c r="E45" s="28">
        <v>4342.62</v>
      </c>
      <c r="F45" s="156">
        <v>1405168.0433819997</v>
      </c>
      <c r="G45" s="28" t="s">
        <v>240</v>
      </c>
      <c r="H45" s="2">
        <v>1997</v>
      </c>
      <c r="I45" s="2" t="s">
        <v>427</v>
      </c>
      <c r="J45" s="90" t="s">
        <v>432</v>
      </c>
      <c r="K45" s="2" t="s">
        <v>433</v>
      </c>
      <c r="L45" s="1" t="s">
        <v>407</v>
      </c>
      <c r="M45" s="2" t="s">
        <v>434</v>
      </c>
      <c r="N45" s="16" t="s">
        <v>71</v>
      </c>
      <c r="O45" s="28" t="s">
        <v>108</v>
      </c>
      <c r="P45" s="16" t="s">
        <v>108</v>
      </c>
      <c r="Q45" s="16" t="s">
        <v>109</v>
      </c>
      <c r="R45" s="16" t="s">
        <v>109</v>
      </c>
      <c r="V45" s="163" t="s">
        <v>723</v>
      </c>
      <c r="W45" s="163">
        <v>4342.62</v>
      </c>
      <c r="X45" s="163">
        <f>W45*C45*1.23</f>
        <v>1405168.0433819997</v>
      </c>
    </row>
    <row r="46" spans="1:24" ht="23.4" customHeight="1" x14ac:dyDescent="0.3">
      <c r="A46" s="125" t="s">
        <v>697</v>
      </c>
      <c r="B46" s="124"/>
      <c r="C46" s="91"/>
      <c r="D46" s="91"/>
      <c r="E46" s="91"/>
      <c r="F46" s="185">
        <f>SUM(F43:F45)</f>
        <v>10010772.736781999</v>
      </c>
      <c r="G46" s="183"/>
      <c r="H46" s="124"/>
      <c r="I46" s="124"/>
      <c r="J46" s="92"/>
      <c r="K46" s="2"/>
      <c r="L46" s="2"/>
      <c r="M46" s="2"/>
      <c r="N46" s="2"/>
      <c r="O46" s="91"/>
      <c r="P46" s="2"/>
      <c r="Q46" s="2"/>
      <c r="R46" s="2"/>
    </row>
    <row r="47" spans="1:24" ht="23.4" customHeight="1" x14ac:dyDescent="0.3">
      <c r="A47" s="164" t="s">
        <v>451</v>
      </c>
      <c r="B47" s="164"/>
      <c r="C47" s="164"/>
      <c r="D47" s="164"/>
      <c r="E47" s="164"/>
      <c r="F47" s="165"/>
      <c r="G47" s="164"/>
      <c r="H47" s="164"/>
      <c r="I47" s="164"/>
      <c r="J47" s="164"/>
      <c r="K47" s="164"/>
      <c r="L47" s="164"/>
      <c r="M47" s="164"/>
      <c r="N47" s="164"/>
      <c r="O47" s="164"/>
      <c r="P47" s="164"/>
      <c r="Q47" s="164"/>
      <c r="R47" s="164"/>
    </row>
    <row r="48" spans="1:24" ht="23.4" customHeight="1" x14ac:dyDescent="0.3">
      <c r="A48" s="1">
        <v>1</v>
      </c>
      <c r="B48" s="1" t="s">
        <v>378</v>
      </c>
      <c r="C48" s="15">
        <v>955</v>
      </c>
      <c r="D48" s="15" t="s">
        <v>722</v>
      </c>
      <c r="E48" s="15">
        <v>3686.21</v>
      </c>
      <c r="F48" s="155">
        <v>4330006.5764999995</v>
      </c>
      <c r="G48" s="28" t="s">
        <v>240</v>
      </c>
      <c r="H48" s="15">
        <v>1975</v>
      </c>
      <c r="I48" s="15" t="s">
        <v>452</v>
      </c>
      <c r="J48" s="90" t="s">
        <v>453</v>
      </c>
      <c r="K48" s="1" t="s">
        <v>454</v>
      </c>
      <c r="L48" s="1" t="s">
        <v>455</v>
      </c>
      <c r="M48" s="1" t="s">
        <v>456</v>
      </c>
      <c r="N48" s="15" t="s">
        <v>457</v>
      </c>
      <c r="O48" s="27" t="s">
        <v>276</v>
      </c>
      <c r="P48" s="15" t="s">
        <v>275</v>
      </c>
      <c r="Q48" s="15" t="s">
        <v>276</v>
      </c>
      <c r="R48" s="15" t="s">
        <v>276</v>
      </c>
      <c r="V48" s="163" t="s">
        <v>722</v>
      </c>
      <c r="W48" s="163">
        <v>3686.21</v>
      </c>
      <c r="X48" s="163">
        <f>W48*C48*1.23</f>
        <v>4330006.5764999995</v>
      </c>
    </row>
    <row r="49" spans="1:24" ht="23.4" customHeight="1" x14ac:dyDescent="0.3">
      <c r="A49" s="125" t="s">
        <v>697</v>
      </c>
      <c r="B49" s="124"/>
      <c r="C49" s="91"/>
      <c r="D49" s="91"/>
      <c r="E49" s="91"/>
      <c r="F49" s="185">
        <f>SUM(F48)</f>
        <v>4330006.5764999995</v>
      </c>
      <c r="G49" s="183"/>
      <c r="H49" s="124"/>
      <c r="I49" s="124"/>
      <c r="J49" s="92"/>
      <c r="K49" s="2"/>
      <c r="L49" s="2"/>
      <c r="M49" s="2"/>
      <c r="N49" s="2"/>
      <c r="O49" s="91"/>
      <c r="P49" s="2"/>
      <c r="Q49" s="2"/>
      <c r="R49" s="2"/>
    </row>
    <row r="50" spans="1:24" ht="23.4" customHeight="1" x14ac:dyDescent="0.3">
      <c r="A50" s="164" t="s">
        <v>470</v>
      </c>
      <c r="B50" s="164"/>
      <c r="C50" s="164"/>
      <c r="D50" s="164"/>
      <c r="E50" s="164"/>
      <c r="F50" s="165"/>
      <c r="G50" s="164"/>
      <c r="H50" s="164"/>
      <c r="I50" s="164"/>
      <c r="J50" s="164"/>
      <c r="K50" s="164"/>
      <c r="L50" s="164"/>
      <c r="M50" s="164"/>
      <c r="N50" s="164"/>
      <c r="O50" s="164"/>
      <c r="P50" s="164"/>
      <c r="Q50" s="164"/>
      <c r="R50" s="164"/>
    </row>
    <row r="51" spans="1:24" ht="23.4" customHeight="1" x14ac:dyDescent="0.3">
      <c r="A51" s="1">
        <v>1</v>
      </c>
      <c r="B51" s="1" t="s">
        <v>471</v>
      </c>
      <c r="C51" s="27">
        <v>1103</v>
      </c>
      <c r="D51" s="27" t="s">
        <v>722</v>
      </c>
      <c r="E51" s="27">
        <v>3686.21</v>
      </c>
      <c r="F51" s="155">
        <v>5001044.2448999994</v>
      </c>
      <c r="G51" s="28" t="s">
        <v>240</v>
      </c>
      <c r="H51" s="1">
        <v>1957</v>
      </c>
      <c r="I51" s="1" t="s">
        <v>472</v>
      </c>
      <c r="J51" s="25" t="s">
        <v>68</v>
      </c>
      <c r="K51" s="15" t="s">
        <v>406</v>
      </c>
      <c r="L51" s="108" t="s">
        <v>473</v>
      </c>
      <c r="M51" s="108" t="s">
        <v>474</v>
      </c>
      <c r="N51" s="15" t="s">
        <v>71</v>
      </c>
      <c r="O51" s="27" t="s">
        <v>109</v>
      </c>
      <c r="P51" s="15" t="s">
        <v>108</v>
      </c>
      <c r="Q51" s="15" t="s">
        <v>109</v>
      </c>
      <c r="R51" s="15" t="s">
        <v>109</v>
      </c>
      <c r="V51" s="163" t="s">
        <v>722</v>
      </c>
      <c r="W51" s="163">
        <v>3686.21</v>
      </c>
      <c r="X51" s="163">
        <f>W51*C51*1.23</f>
        <v>5001044.2448999994</v>
      </c>
    </row>
    <row r="52" spans="1:24" ht="23.4" customHeight="1" x14ac:dyDescent="0.3">
      <c r="A52" s="2">
        <v>2</v>
      </c>
      <c r="B52" s="2" t="s">
        <v>475</v>
      </c>
      <c r="C52" s="28">
        <v>52.4</v>
      </c>
      <c r="D52" s="28" t="s">
        <v>722</v>
      </c>
      <c r="E52" s="28">
        <v>3686.21</v>
      </c>
      <c r="F52" s="156">
        <v>237583.60692000002</v>
      </c>
      <c r="G52" s="28" t="s">
        <v>240</v>
      </c>
      <c r="H52" s="2">
        <v>1991</v>
      </c>
      <c r="I52" s="2" t="s">
        <v>472</v>
      </c>
      <c r="J52" s="25" t="s">
        <v>68</v>
      </c>
      <c r="K52" s="16" t="s">
        <v>406</v>
      </c>
      <c r="L52" s="108" t="s">
        <v>473</v>
      </c>
      <c r="M52" s="108" t="s">
        <v>474</v>
      </c>
      <c r="N52" s="16" t="s">
        <v>71</v>
      </c>
      <c r="O52" s="28" t="s">
        <v>109</v>
      </c>
      <c r="P52" s="16" t="s">
        <v>108</v>
      </c>
      <c r="Q52" s="16" t="s">
        <v>109</v>
      </c>
      <c r="R52" s="16" t="s">
        <v>109</v>
      </c>
      <c r="V52" s="163" t="s">
        <v>722</v>
      </c>
      <c r="W52" s="163">
        <v>3686.21</v>
      </c>
      <c r="X52" s="163">
        <f>W52*C52*1.23</f>
        <v>237583.60692000002</v>
      </c>
    </row>
    <row r="53" spans="1:24" ht="23.4" customHeight="1" x14ac:dyDescent="0.3">
      <c r="A53" s="2">
        <v>3</v>
      </c>
      <c r="B53" s="2" t="s">
        <v>476</v>
      </c>
      <c r="C53" s="28">
        <v>39</v>
      </c>
      <c r="D53" s="28" t="s">
        <v>721</v>
      </c>
      <c r="E53" s="28">
        <v>2424.94</v>
      </c>
      <c r="F53" s="156">
        <v>116324.37180000001</v>
      </c>
      <c r="G53" s="28" t="s">
        <v>240</v>
      </c>
      <c r="H53" s="2">
        <v>1990</v>
      </c>
      <c r="I53" s="2" t="s">
        <v>472</v>
      </c>
      <c r="J53" s="26"/>
      <c r="K53" s="16" t="s">
        <v>384</v>
      </c>
      <c r="L53" s="108" t="s">
        <v>477</v>
      </c>
      <c r="M53" s="108" t="s">
        <v>474</v>
      </c>
      <c r="N53" s="16" t="s">
        <v>71</v>
      </c>
      <c r="O53" s="28" t="s">
        <v>109</v>
      </c>
      <c r="P53" s="16" t="s">
        <v>108</v>
      </c>
      <c r="Q53" s="16" t="s">
        <v>109</v>
      </c>
      <c r="R53" s="16" t="s">
        <v>109</v>
      </c>
      <c r="V53" s="163" t="s">
        <v>721</v>
      </c>
      <c r="W53" s="163">
        <v>2424.94</v>
      </c>
      <c r="X53" s="163">
        <f>W53*C53*1.23</f>
        <v>116324.37180000001</v>
      </c>
    </row>
    <row r="54" spans="1:24" s="71" customFormat="1" ht="23.4" customHeight="1" x14ac:dyDescent="0.3">
      <c r="A54" s="109">
        <v>4</v>
      </c>
      <c r="B54" s="109" t="s">
        <v>478</v>
      </c>
      <c r="C54" s="83">
        <v>715</v>
      </c>
      <c r="D54" s="83" t="s">
        <v>723</v>
      </c>
      <c r="E54" s="83">
        <v>4342.62</v>
      </c>
      <c r="F54" s="158">
        <v>3819117.1589999995</v>
      </c>
      <c r="G54" s="28" t="s">
        <v>240</v>
      </c>
      <c r="H54" s="109">
        <v>2024</v>
      </c>
      <c r="I54" s="109" t="s">
        <v>472</v>
      </c>
      <c r="J54" s="110" t="s">
        <v>479</v>
      </c>
      <c r="K54" s="109" t="s">
        <v>480</v>
      </c>
      <c r="L54" s="109" t="s">
        <v>481</v>
      </c>
      <c r="M54" s="109" t="s">
        <v>482</v>
      </c>
      <c r="N54" s="82" t="s">
        <v>66</v>
      </c>
      <c r="O54" s="83" t="s">
        <v>108</v>
      </c>
      <c r="P54" s="82" t="s">
        <v>108</v>
      </c>
      <c r="Q54" s="82" t="s">
        <v>109</v>
      </c>
      <c r="R54" s="82" t="s">
        <v>109</v>
      </c>
      <c r="V54" s="163" t="s">
        <v>723</v>
      </c>
      <c r="W54" s="163">
        <v>4342.62</v>
      </c>
      <c r="X54" s="163">
        <f>W54*C54*1.23</f>
        <v>3819117.1589999995</v>
      </c>
    </row>
    <row r="55" spans="1:24" ht="23.4" customHeight="1" x14ac:dyDescent="0.3">
      <c r="A55" s="125" t="s">
        <v>697</v>
      </c>
      <c r="B55" s="124"/>
      <c r="C55" s="95"/>
      <c r="D55" s="95"/>
      <c r="E55" s="95"/>
      <c r="F55" s="184">
        <f>SUM(F51:F54)</f>
        <v>9174069.3826199993</v>
      </c>
      <c r="G55" s="183"/>
      <c r="H55" s="124"/>
      <c r="I55" s="124"/>
      <c r="J55" s="93"/>
      <c r="K55" s="93"/>
      <c r="L55" s="93"/>
      <c r="M55" s="35"/>
      <c r="N55" s="96"/>
      <c r="O55" s="96"/>
      <c r="P55" s="96"/>
      <c r="T55" s="35"/>
      <c r="U55" s="14"/>
    </row>
    <row r="56" spans="1:24" ht="23.4" customHeight="1" x14ac:dyDescent="0.3">
      <c r="A56" s="164" t="s">
        <v>499</v>
      </c>
      <c r="B56" s="164"/>
      <c r="C56" s="164"/>
      <c r="D56" s="164"/>
      <c r="E56" s="164"/>
      <c r="F56" s="165"/>
      <c r="G56" s="164"/>
      <c r="H56" s="164"/>
      <c r="I56" s="164"/>
      <c r="J56" s="164"/>
      <c r="K56" s="164"/>
      <c r="L56" s="164"/>
      <c r="M56" s="164"/>
      <c r="N56" s="164"/>
      <c r="O56" s="164"/>
      <c r="P56" s="164"/>
      <c r="Q56" s="164"/>
      <c r="R56" s="164"/>
    </row>
    <row r="57" spans="1:24" ht="23.4" customHeight="1" x14ac:dyDescent="0.3">
      <c r="A57" s="1">
        <v>1</v>
      </c>
      <c r="B57" s="1" t="s">
        <v>500</v>
      </c>
      <c r="C57" s="27">
        <v>770</v>
      </c>
      <c r="D57" s="27" t="s">
        <v>724</v>
      </c>
      <c r="E57" s="27">
        <v>3284.24</v>
      </c>
      <c r="F57" s="155">
        <v>3110503.7039999999</v>
      </c>
      <c r="G57" s="28" t="s">
        <v>240</v>
      </c>
      <c r="H57" s="15">
        <v>1960</v>
      </c>
      <c r="I57" s="1" t="s">
        <v>501</v>
      </c>
      <c r="J57" s="90" t="s">
        <v>502</v>
      </c>
      <c r="K57" s="1" t="s">
        <v>70</v>
      </c>
      <c r="L57" s="1" t="s">
        <v>503</v>
      </c>
      <c r="M57" s="1" t="s">
        <v>504</v>
      </c>
      <c r="N57" s="15" t="s">
        <v>71</v>
      </c>
      <c r="O57" s="27" t="s">
        <v>505</v>
      </c>
      <c r="P57" s="15" t="s">
        <v>62</v>
      </c>
      <c r="Q57" s="15" t="s">
        <v>109</v>
      </c>
      <c r="R57" s="15" t="s">
        <v>109</v>
      </c>
      <c r="V57" s="163" t="s">
        <v>724</v>
      </c>
      <c r="W57" s="163">
        <v>3284.24</v>
      </c>
      <c r="X57" s="163">
        <f>W57*C57*1.23</f>
        <v>3110503.7039999999</v>
      </c>
    </row>
    <row r="58" spans="1:24" ht="23.4" customHeight="1" x14ac:dyDescent="0.3">
      <c r="A58" s="125" t="s">
        <v>697</v>
      </c>
      <c r="B58" s="124"/>
      <c r="C58" s="95"/>
      <c r="D58" s="95"/>
      <c r="E58" s="95"/>
      <c r="F58" s="184">
        <f>SUM(F57)</f>
        <v>3110503.7039999999</v>
      </c>
      <c r="G58" s="183"/>
      <c r="H58" s="124"/>
      <c r="I58" s="124"/>
      <c r="J58" s="93"/>
      <c r="K58" s="93"/>
      <c r="L58" s="93"/>
      <c r="M58" s="35"/>
      <c r="N58" s="96"/>
      <c r="O58" s="96"/>
      <c r="P58" s="96"/>
      <c r="T58" s="35"/>
      <c r="U58" s="14"/>
    </row>
    <row r="59" spans="1:24" ht="23.4" customHeight="1" x14ac:dyDescent="0.3">
      <c r="A59" s="164" t="s">
        <v>511</v>
      </c>
      <c r="B59" s="164"/>
      <c r="C59" s="164"/>
      <c r="D59" s="164"/>
      <c r="E59" s="164"/>
      <c r="F59" s="165"/>
      <c r="G59" s="164"/>
      <c r="H59" s="164"/>
      <c r="I59" s="164"/>
      <c r="J59" s="164"/>
      <c r="K59" s="164"/>
      <c r="L59" s="164"/>
      <c r="M59" s="164"/>
      <c r="N59" s="164"/>
      <c r="O59" s="164"/>
      <c r="P59" s="164"/>
      <c r="Q59" s="164"/>
      <c r="R59" s="164"/>
    </row>
    <row r="60" spans="1:24" ht="23.4" customHeight="1" x14ac:dyDescent="0.3">
      <c r="A60" s="1">
        <v>1</v>
      </c>
      <c r="B60" s="1" t="s">
        <v>339</v>
      </c>
      <c r="C60" s="27">
        <v>1960</v>
      </c>
      <c r="D60" s="27" t="s">
        <v>722</v>
      </c>
      <c r="E60" s="27">
        <v>3686.21</v>
      </c>
      <c r="F60" s="155">
        <v>8886715.068</v>
      </c>
      <c r="G60" s="28" t="s">
        <v>240</v>
      </c>
      <c r="H60" s="1">
        <v>1963</v>
      </c>
      <c r="I60" s="1" t="s">
        <v>512</v>
      </c>
      <c r="J60" s="90" t="s">
        <v>502</v>
      </c>
      <c r="K60" s="1" t="s">
        <v>380</v>
      </c>
      <c r="L60" s="1" t="s">
        <v>107</v>
      </c>
      <c r="M60" s="1" t="s">
        <v>513</v>
      </c>
      <c r="N60" s="1" t="s">
        <v>71</v>
      </c>
      <c r="O60" s="27" t="s">
        <v>63</v>
      </c>
      <c r="P60" s="15" t="s">
        <v>108</v>
      </c>
      <c r="Q60" s="15" t="s">
        <v>109</v>
      </c>
      <c r="R60" s="15" t="s">
        <v>109</v>
      </c>
      <c r="V60" s="163" t="s">
        <v>722</v>
      </c>
      <c r="W60" s="163">
        <v>3686.21</v>
      </c>
      <c r="X60" s="163">
        <f>W60*C60*1.23</f>
        <v>8886715.068</v>
      </c>
    </row>
    <row r="61" spans="1:24" ht="23.4" customHeight="1" x14ac:dyDescent="0.3">
      <c r="A61" s="2">
        <v>2</v>
      </c>
      <c r="B61" s="2" t="s">
        <v>514</v>
      </c>
      <c r="C61" s="28">
        <v>1494</v>
      </c>
      <c r="D61" s="28" t="s">
        <v>722</v>
      </c>
      <c r="E61" s="28">
        <v>3686.21</v>
      </c>
      <c r="F61" s="156">
        <v>6773853.2202000003</v>
      </c>
      <c r="G61" s="28" t="s">
        <v>240</v>
      </c>
      <c r="H61" s="2">
        <v>1999</v>
      </c>
      <c r="I61" s="2" t="s">
        <v>512</v>
      </c>
      <c r="J61" s="92"/>
      <c r="K61" s="2" t="s">
        <v>384</v>
      </c>
      <c r="L61" s="2" t="s">
        <v>107</v>
      </c>
      <c r="M61" s="1" t="s">
        <v>513</v>
      </c>
      <c r="N61" s="2" t="s">
        <v>66</v>
      </c>
      <c r="O61" s="28" t="s">
        <v>63</v>
      </c>
      <c r="P61" s="16" t="s">
        <v>108</v>
      </c>
      <c r="Q61" s="16" t="s">
        <v>109</v>
      </c>
      <c r="R61" s="16" t="s">
        <v>109</v>
      </c>
      <c r="V61" s="163" t="s">
        <v>722</v>
      </c>
      <c r="W61" s="163">
        <v>3686.21</v>
      </c>
      <c r="X61" s="163">
        <f>W61*C61*1.23</f>
        <v>6773853.2202000003</v>
      </c>
    </row>
    <row r="62" spans="1:24" ht="23.4" customHeight="1" x14ac:dyDescent="0.3">
      <c r="A62" s="2">
        <v>3</v>
      </c>
      <c r="B62" s="2" t="s">
        <v>515</v>
      </c>
      <c r="C62" s="28">
        <v>101</v>
      </c>
      <c r="D62" s="28" t="s">
        <v>722</v>
      </c>
      <c r="E62" s="28">
        <v>3686.21</v>
      </c>
      <c r="F62" s="156">
        <v>457937.86830000003</v>
      </c>
      <c r="G62" s="28" t="s">
        <v>240</v>
      </c>
      <c r="H62" s="2">
        <v>2003</v>
      </c>
      <c r="I62" s="2" t="s">
        <v>512</v>
      </c>
      <c r="J62" s="92"/>
      <c r="K62" s="2" t="s">
        <v>516</v>
      </c>
      <c r="L62" s="2" t="s">
        <v>107</v>
      </c>
      <c r="M62" s="1" t="s">
        <v>513</v>
      </c>
      <c r="N62" s="2" t="s">
        <v>66</v>
      </c>
      <c r="O62" s="28" t="s">
        <v>109</v>
      </c>
      <c r="P62" s="16" t="s">
        <v>108</v>
      </c>
      <c r="Q62" s="16" t="s">
        <v>109</v>
      </c>
      <c r="R62" s="16" t="s">
        <v>109</v>
      </c>
      <c r="V62" s="163" t="s">
        <v>722</v>
      </c>
      <c r="W62" s="163">
        <v>3686.21</v>
      </c>
      <c r="X62" s="163">
        <f>W62*C62*1.23</f>
        <v>457937.86830000003</v>
      </c>
    </row>
    <row r="63" spans="1:24" ht="23.4" customHeight="1" x14ac:dyDescent="0.3">
      <c r="A63" s="2">
        <v>4</v>
      </c>
      <c r="B63" s="2" t="s">
        <v>345</v>
      </c>
      <c r="C63" s="28">
        <v>392</v>
      </c>
      <c r="D63" s="28" t="s">
        <v>723</v>
      </c>
      <c r="E63" s="28">
        <v>4342.62</v>
      </c>
      <c r="F63" s="156">
        <v>2093837.6592000001</v>
      </c>
      <c r="G63" s="28" t="s">
        <v>240</v>
      </c>
      <c r="H63" s="2">
        <v>2003</v>
      </c>
      <c r="I63" s="2" t="s">
        <v>512</v>
      </c>
      <c r="J63" s="92"/>
      <c r="K63" s="2" t="s">
        <v>516</v>
      </c>
      <c r="L63" s="2" t="s">
        <v>107</v>
      </c>
      <c r="M63" s="1" t="s">
        <v>517</v>
      </c>
      <c r="N63" s="2" t="s">
        <v>66</v>
      </c>
      <c r="O63" s="28" t="s">
        <v>62</v>
      </c>
      <c r="P63" s="16" t="s">
        <v>108</v>
      </c>
      <c r="Q63" s="16" t="s">
        <v>109</v>
      </c>
      <c r="R63" s="16" t="s">
        <v>109</v>
      </c>
      <c r="V63" s="163" t="s">
        <v>723</v>
      </c>
      <c r="W63" s="163">
        <v>4342.62</v>
      </c>
      <c r="X63" s="163">
        <f>W63*C63*1.23</f>
        <v>2093837.6592000001</v>
      </c>
    </row>
    <row r="64" spans="1:24" ht="23.4" customHeight="1" x14ac:dyDescent="0.3">
      <c r="A64" s="125" t="s">
        <v>697</v>
      </c>
      <c r="B64" s="124"/>
      <c r="C64" s="95"/>
      <c r="D64" s="95"/>
      <c r="E64" s="95"/>
      <c r="F64" s="184">
        <f>SUM(F60:F63)</f>
        <v>18212343.815700002</v>
      </c>
      <c r="G64" s="183"/>
      <c r="H64" s="124"/>
      <c r="I64" s="124"/>
      <c r="J64" s="93"/>
      <c r="K64" s="93"/>
      <c r="L64" s="93"/>
      <c r="M64" s="35"/>
      <c r="N64" s="96"/>
      <c r="O64" s="96"/>
      <c r="P64" s="96"/>
      <c r="T64" s="35"/>
      <c r="U64" s="14"/>
    </row>
    <row r="65" spans="1:24" ht="23.4" customHeight="1" x14ac:dyDescent="0.3">
      <c r="A65" s="164" t="s">
        <v>544</v>
      </c>
      <c r="B65" s="164"/>
      <c r="C65" s="164"/>
      <c r="D65" s="164"/>
      <c r="E65" s="164"/>
      <c r="F65" s="165"/>
      <c r="G65" s="164"/>
      <c r="H65" s="164"/>
      <c r="I65" s="164"/>
      <c r="J65" s="164"/>
      <c r="K65" s="164"/>
      <c r="L65" s="164"/>
      <c r="M65" s="164"/>
      <c r="N65" s="164"/>
      <c r="O65" s="164"/>
      <c r="P65" s="164"/>
      <c r="Q65" s="164"/>
      <c r="R65" s="164"/>
    </row>
    <row r="66" spans="1:24" ht="23.4" customHeight="1" x14ac:dyDescent="0.3">
      <c r="A66" s="1">
        <v>1</v>
      </c>
      <c r="B66" s="1" t="s">
        <v>339</v>
      </c>
      <c r="C66" s="27">
        <v>3064</v>
      </c>
      <c r="D66" s="27" t="s">
        <v>722</v>
      </c>
      <c r="E66" s="27">
        <v>3686.21</v>
      </c>
      <c r="F66" s="155">
        <v>13892293.351199999</v>
      </c>
      <c r="G66" s="28" t="s">
        <v>240</v>
      </c>
      <c r="H66" s="15">
        <v>1987</v>
      </c>
      <c r="I66" s="1" t="s">
        <v>545</v>
      </c>
      <c r="J66" s="90" t="s">
        <v>68</v>
      </c>
      <c r="K66" s="1" t="s">
        <v>70</v>
      </c>
      <c r="L66" s="1" t="s">
        <v>546</v>
      </c>
      <c r="M66" s="1" t="s">
        <v>547</v>
      </c>
      <c r="N66" s="15" t="s">
        <v>71</v>
      </c>
      <c r="O66" s="27" t="s">
        <v>62</v>
      </c>
      <c r="P66" s="15" t="s">
        <v>62</v>
      </c>
      <c r="Q66" s="15" t="s">
        <v>63</v>
      </c>
      <c r="R66" s="15" t="s">
        <v>63</v>
      </c>
      <c r="V66" s="163" t="s">
        <v>722</v>
      </c>
      <c r="W66" s="163">
        <v>3686.21</v>
      </c>
      <c r="X66" s="163">
        <f>W66*C66*1.23</f>
        <v>13892293.351199999</v>
      </c>
    </row>
    <row r="67" spans="1:24" ht="23.4" customHeight="1" x14ac:dyDescent="0.3">
      <c r="A67" s="2">
        <v>2</v>
      </c>
      <c r="B67" s="2" t="s">
        <v>345</v>
      </c>
      <c r="C67" s="28">
        <v>350</v>
      </c>
      <c r="D67" s="28" t="s">
        <v>723</v>
      </c>
      <c r="E67" s="28">
        <v>4342.62</v>
      </c>
      <c r="F67" s="156">
        <v>1869497.91</v>
      </c>
      <c r="G67" s="28" t="s">
        <v>240</v>
      </c>
      <c r="H67" s="16">
        <v>1992</v>
      </c>
      <c r="I67" s="2" t="s">
        <v>545</v>
      </c>
      <c r="J67" s="92" t="s">
        <v>68</v>
      </c>
      <c r="K67" s="2" t="s">
        <v>70</v>
      </c>
      <c r="L67" s="2" t="s">
        <v>58</v>
      </c>
      <c r="M67" s="1" t="s">
        <v>547</v>
      </c>
      <c r="N67" s="16" t="s">
        <v>71</v>
      </c>
      <c r="O67" s="28" t="s">
        <v>62</v>
      </c>
      <c r="P67" s="16" t="s">
        <v>62</v>
      </c>
      <c r="Q67" s="16" t="s">
        <v>63</v>
      </c>
      <c r="R67" s="16" t="s">
        <v>63</v>
      </c>
      <c r="V67" s="163" t="s">
        <v>723</v>
      </c>
      <c r="W67" s="163">
        <v>4342.62</v>
      </c>
      <c r="X67" s="163">
        <f>W67*C67*1.23</f>
        <v>1869497.91</v>
      </c>
    </row>
    <row r="68" spans="1:24" ht="23.4" customHeight="1" x14ac:dyDescent="0.3">
      <c r="A68" s="125" t="s">
        <v>697</v>
      </c>
      <c r="B68" s="124"/>
      <c r="C68" s="95"/>
      <c r="D68" s="95"/>
      <c r="E68" s="95"/>
      <c r="F68" s="184">
        <f>SUM(F66:F67)</f>
        <v>15761791.2612</v>
      </c>
      <c r="G68" s="183"/>
      <c r="H68" s="124"/>
      <c r="I68" s="124"/>
      <c r="J68" s="93"/>
      <c r="K68" s="93"/>
      <c r="L68" s="93"/>
      <c r="M68" s="35"/>
      <c r="N68" s="96"/>
      <c r="O68" s="96"/>
      <c r="P68" s="96"/>
      <c r="T68" s="35"/>
      <c r="U68" s="14"/>
    </row>
    <row r="69" spans="1:24" ht="23.4" customHeight="1" x14ac:dyDescent="0.3">
      <c r="A69" s="164"/>
      <c r="B69" s="164" t="s">
        <v>287</v>
      </c>
      <c r="C69" s="164"/>
      <c r="D69" s="164"/>
      <c r="E69" s="164"/>
      <c r="F69" s="165"/>
      <c r="G69" s="164"/>
      <c r="H69" s="164"/>
      <c r="I69" s="164"/>
      <c r="J69" s="164"/>
      <c r="K69" s="164"/>
      <c r="L69" s="164"/>
      <c r="M69" s="164"/>
      <c r="N69" s="164"/>
      <c r="O69" s="164"/>
      <c r="P69" s="164"/>
      <c r="Q69" s="164"/>
      <c r="R69" s="164"/>
    </row>
    <row r="70" spans="1:24" ht="23.4" customHeight="1" x14ac:dyDescent="0.3">
      <c r="A70" s="1">
        <v>1</v>
      </c>
      <c r="B70" s="250" t="s">
        <v>287</v>
      </c>
      <c r="C70" s="27">
        <v>630.15</v>
      </c>
      <c r="D70" s="27" t="s">
        <v>725</v>
      </c>
      <c r="E70" s="27">
        <v>3908.01</v>
      </c>
      <c r="F70" s="155">
        <v>3029037.9768450004</v>
      </c>
      <c r="G70" s="28" t="s">
        <v>240</v>
      </c>
      <c r="H70" s="1" t="s">
        <v>582</v>
      </c>
      <c r="I70" s="1" t="s">
        <v>583</v>
      </c>
      <c r="J70" s="90" t="s">
        <v>584</v>
      </c>
      <c r="K70" s="1" t="s">
        <v>585</v>
      </c>
      <c r="L70" s="1" t="s">
        <v>107</v>
      </c>
      <c r="M70" s="1" t="s">
        <v>586</v>
      </c>
      <c r="N70" s="1" t="s">
        <v>71</v>
      </c>
      <c r="O70" s="27" t="s">
        <v>109</v>
      </c>
      <c r="P70" s="15" t="s">
        <v>108</v>
      </c>
      <c r="Q70" s="15" t="s">
        <v>109</v>
      </c>
      <c r="R70" s="15" t="s">
        <v>109</v>
      </c>
      <c r="V70" s="178" t="s">
        <v>725</v>
      </c>
      <c r="W70" s="163">
        <v>3908.01</v>
      </c>
      <c r="X70" s="163">
        <f>W70*C70*1.23</f>
        <v>3029037.9768450004</v>
      </c>
    </row>
    <row r="71" spans="1:24" ht="23.4" customHeight="1" x14ac:dyDescent="0.3">
      <c r="A71" s="125" t="s">
        <v>697</v>
      </c>
      <c r="B71" s="124"/>
      <c r="C71" s="95"/>
      <c r="D71" s="95"/>
      <c r="E71" s="95"/>
      <c r="F71" s="184">
        <f>SUM(F70)</f>
        <v>3029037.9768450004</v>
      </c>
      <c r="G71" s="183"/>
      <c r="H71" s="124"/>
      <c r="I71" s="124"/>
      <c r="J71" s="93"/>
      <c r="K71" s="93"/>
      <c r="L71" s="93"/>
      <c r="M71" s="35"/>
      <c r="N71" s="96"/>
      <c r="O71" s="96"/>
      <c r="P71" s="96"/>
      <c r="T71" s="35"/>
      <c r="U71" s="14"/>
      <c r="V71" s="178"/>
    </row>
    <row r="72" spans="1:24" ht="23.4" customHeight="1" x14ac:dyDescent="0.3">
      <c r="A72" s="167" t="s">
        <v>634</v>
      </c>
      <c r="B72" s="167"/>
      <c r="C72" s="167"/>
      <c r="D72" s="167"/>
      <c r="E72" s="167"/>
      <c r="F72" s="168"/>
      <c r="G72" s="167"/>
      <c r="H72" s="167"/>
      <c r="I72" s="167"/>
      <c r="J72" s="167"/>
      <c r="K72" s="167"/>
      <c r="L72" s="167"/>
      <c r="M72" s="167"/>
      <c r="N72" s="167"/>
      <c r="O72" s="167"/>
      <c r="P72" s="167"/>
      <c r="Q72" s="167"/>
      <c r="R72" s="167"/>
      <c r="V72" s="178" t="s">
        <v>725</v>
      </c>
    </row>
    <row r="73" spans="1:24" ht="23.4" customHeight="1" x14ac:dyDescent="0.3">
      <c r="A73" s="119">
        <v>1</v>
      </c>
      <c r="B73" s="161" t="s">
        <v>635</v>
      </c>
      <c r="C73" s="120">
        <v>227.96</v>
      </c>
      <c r="D73" s="120" t="s">
        <v>725</v>
      </c>
      <c r="E73" s="120">
        <v>3908.01</v>
      </c>
      <c r="F73" s="159">
        <v>1095770.0503080001</v>
      </c>
      <c r="G73" s="28" t="s">
        <v>240</v>
      </c>
      <c r="H73" s="119"/>
      <c r="I73" s="161" t="s">
        <v>322</v>
      </c>
      <c r="J73" s="122" t="s">
        <v>108</v>
      </c>
      <c r="K73" s="123" t="s">
        <v>636</v>
      </c>
      <c r="L73" s="123" t="s">
        <v>65</v>
      </c>
      <c r="M73" s="123" t="s">
        <v>637</v>
      </c>
      <c r="N73" s="123" t="s">
        <v>638</v>
      </c>
      <c r="O73" s="121" t="s">
        <v>109</v>
      </c>
      <c r="P73" s="123" t="s">
        <v>108</v>
      </c>
      <c r="Q73" s="123" t="s">
        <v>109</v>
      </c>
      <c r="R73" s="123" t="s">
        <v>109</v>
      </c>
      <c r="V73" s="178" t="s">
        <v>725</v>
      </c>
      <c r="W73" s="163">
        <v>3908.01</v>
      </c>
      <c r="X73" s="163">
        <f>W73*C73*1.23</f>
        <v>1095770.0503080001</v>
      </c>
    </row>
    <row r="74" spans="1:24" ht="23.4" customHeight="1" x14ac:dyDescent="0.3">
      <c r="A74" s="125" t="s">
        <v>697</v>
      </c>
      <c r="B74" s="124"/>
      <c r="C74" s="95"/>
      <c r="D74" s="95"/>
      <c r="E74" s="95"/>
      <c r="F74" s="184">
        <f>SUM(F73)</f>
        <v>1095770.0503080001</v>
      </c>
      <c r="G74" s="183"/>
      <c r="H74" s="124"/>
      <c r="I74" s="124"/>
      <c r="J74" s="93"/>
      <c r="K74" s="93"/>
      <c r="L74" s="93"/>
      <c r="M74" s="35"/>
      <c r="N74" s="96"/>
      <c r="O74" s="96"/>
      <c r="P74" s="96"/>
      <c r="T74" s="35"/>
      <c r="U74" s="14"/>
    </row>
    <row r="75" spans="1:24" ht="23.4" customHeight="1" x14ac:dyDescent="0.3">
      <c r="A75" s="164" t="s">
        <v>681</v>
      </c>
      <c r="B75" s="164"/>
      <c r="C75" s="164"/>
      <c r="D75" s="164"/>
      <c r="E75" s="164"/>
      <c r="F75" s="165"/>
      <c r="G75" s="164"/>
      <c r="H75" s="164"/>
      <c r="I75" s="164"/>
      <c r="J75" s="164"/>
      <c r="K75" s="164"/>
      <c r="L75" s="164"/>
      <c r="M75" s="164"/>
      <c r="N75" s="164"/>
      <c r="O75" s="164"/>
      <c r="P75" s="164"/>
      <c r="Q75" s="164"/>
      <c r="R75" s="164"/>
      <c r="X75" s="163">
        <f t="shared" ref="X75:X83" si="2">W75*C75*1.23</f>
        <v>0</v>
      </c>
    </row>
    <row r="76" spans="1:24" ht="22.2" customHeight="1" x14ac:dyDescent="0.3">
      <c r="A76" s="1">
        <v>1</v>
      </c>
      <c r="B76" s="1" t="s">
        <v>682</v>
      </c>
      <c r="C76" s="89">
        <f>110.5+71.5</f>
        <v>182</v>
      </c>
      <c r="D76" s="89" t="s">
        <v>727</v>
      </c>
      <c r="E76" s="89">
        <v>11410.83</v>
      </c>
      <c r="F76" s="155">
        <v>2554428.4038</v>
      </c>
      <c r="G76" s="28" t="s">
        <v>240</v>
      </c>
      <c r="H76" s="1" t="s">
        <v>683</v>
      </c>
      <c r="I76" s="1" t="s">
        <v>684</v>
      </c>
      <c r="J76" s="90" t="s">
        <v>685</v>
      </c>
      <c r="K76" s="1" t="s">
        <v>686</v>
      </c>
      <c r="L76" s="1" t="s">
        <v>65</v>
      </c>
      <c r="M76" s="1" t="s">
        <v>687</v>
      </c>
      <c r="N76" s="1" t="s">
        <v>71</v>
      </c>
      <c r="O76" s="89" t="s">
        <v>109</v>
      </c>
      <c r="P76" s="1" t="s">
        <v>108</v>
      </c>
      <c r="Q76" s="1" t="s">
        <v>109</v>
      </c>
      <c r="R76" s="1" t="s">
        <v>109</v>
      </c>
      <c r="V76" s="163" t="s">
        <v>727</v>
      </c>
      <c r="W76" s="163">
        <v>11410.83</v>
      </c>
      <c r="X76" s="163">
        <f t="shared" si="2"/>
        <v>2554428.4038</v>
      </c>
    </row>
    <row r="77" spans="1:24" ht="22.2" customHeight="1" x14ac:dyDescent="0.3">
      <c r="A77" s="2">
        <v>2</v>
      </c>
      <c r="B77" s="2" t="s">
        <v>682</v>
      </c>
      <c r="C77" s="91">
        <v>280</v>
      </c>
      <c r="D77" s="91" t="s">
        <v>726</v>
      </c>
      <c r="E77" s="91">
        <v>4826.3999999999996</v>
      </c>
      <c r="F77" s="156">
        <v>1662212.16</v>
      </c>
      <c r="G77" s="28" t="s">
        <v>240</v>
      </c>
      <c r="H77" s="2">
        <v>1978</v>
      </c>
      <c r="I77" s="2" t="s">
        <v>688</v>
      </c>
      <c r="J77" s="90" t="s">
        <v>685</v>
      </c>
      <c r="K77" s="2" t="s">
        <v>686</v>
      </c>
      <c r="L77" s="2" t="s">
        <v>65</v>
      </c>
      <c r="M77" s="2" t="s">
        <v>689</v>
      </c>
      <c r="N77" s="2" t="s">
        <v>71</v>
      </c>
      <c r="O77" s="91" t="s">
        <v>109</v>
      </c>
      <c r="P77" s="2" t="s">
        <v>108</v>
      </c>
      <c r="Q77" s="2" t="s">
        <v>109</v>
      </c>
      <c r="R77" s="2" t="s">
        <v>109</v>
      </c>
      <c r="V77" s="163" t="s">
        <v>726</v>
      </c>
      <c r="W77" s="163">
        <v>4826.3999999999996</v>
      </c>
      <c r="X77" s="163">
        <f t="shared" si="2"/>
        <v>1662212.16</v>
      </c>
    </row>
    <row r="78" spans="1:24" ht="22.2" customHeight="1" x14ac:dyDescent="0.3">
      <c r="A78" s="2">
        <v>3</v>
      </c>
      <c r="B78" s="2" t="s">
        <v>690</v>
      </c>
      <c r="C78" s="91">
        <v>30</v>
      </c>
      <c r="D78" s="91" t="s">
        <v>728</v>
      </c>
      <c r="E78" s="91">
        <v>2166.91</v>
      </c>
      <c r="F78" s="156">
        <v>79958.978999999992</v>
      </c>
      <c r="G78" s="28" t="s">
        <v>240</v>
      </c>
      <c r="H78" s="2">
        <v>1990</v>
      </c>
      <c r="I78" s="2" t="s">
        <v>688</v>
      </c>
      <c r="J78" s="163" t="s">
        <v>691</v>
      </c>
      <c r="K78" s="2" t="s">
        <v>692</v>
      </c>
      <c r="L78" s="2" t="s">
        <v>693</v>
      </c>
      <c r="M78" s="2" t="s">
        <v>694</v>
      </c>
      <c r="N78" s="2" t="s">
        <v>71</v>
      </c>
      <c r="O78" s="91" t="s">
        <v>109</v>
      </c>
      <c r="P78" s="2" t="s">
        <v>108</v>
      </c>
      <c r="Q78" s="2" t="s">
        <v>109</v>
      </c>
      <c r="R78" s="2" t="s">
        <v>109</v>
      </c>
      <c r="V78" s="163" t="s">
        <v>728</v>
      </c>
      <c r="W78" s="163">
        <v>2166.91</v>
      </c>
      <c r="X78" s="163">
        <f t="shared" si="2"/>
        <v>79958.978999999992</v>
      </c>
    </row>
    <row r="79" spans="1:24" ht="22.2" customHeight="1" x14ac:dyDescent="0.3">
      <c r="A79" s="2">
        <v>4</v>
      </c>
      <c r="B79" s="2" t="s">
        <v>695</v>
      </c>
      <c r="C79" s="91">
        <v>24</v>
      </c>
      <c r="D79" s="91" t="s">
        <v>729</v>
      </c>
      <c r="E79" s="91">
        <v>5485.93</v>
      </c>
      <c r="F79" s="156">
        <v>161944.65360000002</v>
      </c>
      <c r="G79" s="28" t="s">
        <v>240</v>
      </c>
      <c r="H79" s="2">
        <v>1979</v>
      </c>
      <c r="I79" s="2" t="s">
        <v>684</v>
      </c>
      <c r="J79" s="90" t="s">
        <v>685</v>
      </c>
      <c r="K79" s="2" t="s">
        <v>686</v>
      </c>
      <c r="L79" s="2" t="s">
        <v>65</v>
      </c>
      <c r="M79" s="2" t="s">
        <v>696</v>
      </c>
      <c r="N79" s="2" t="s">
        <v>71</v>
      </c>
      <c r="O79" s="91" t="s">
        <v>109</v>
      </c>
      <c r="P79" s="2" t="s">
        <v>108</v>
      </c>
      <c r="Q79" s="2" t="s">
        <v>109</v>
      </c>
      <c r="R79" s="2" t="s">
        <v>109</v>
      </c>
      <c r="V79" s="163" t="s">
        <v>729</v>
      </c>
      <c r="W79" s="163">
        <v>5485.93</v>
      </c>
      <c r="X79" s="163">
        <f t="shared" si="2"/>
        <v>161944.65360000002</v>
      </c>
    </row>
    <row r="80" spans="1:24" s="288" customFormat="1" ht="22.2" customHeight="1" x14ac:dyDescent="0.3">
      <c r="A80" s="284">
        <v>5</v>
      </c>
      <c r="B80" s="285" t="s">
        <v>760</v>
      </c>
      <c r="C80" s="286" t="s">
        <v>762</v>
      </c>
      <c r="D80" s="286" t="s">
        <v>766</v>
      </c>
      <c r="E80" s="286" t="s">
        <v>766</v>
      </c>
      <c r="F80" s="287">
        <v>1778352.7</v>
      </c>
      <c r="G80" s="288" t="s">
        <v>732</v>
      </c>
      <c r="H80" s="286">
        <v>2020</v>
      </c>
      <c r="I80" s="285" t="s">
        <v>761</v>
      </c>
      <c r="J80" s="288" t="s">
        <v>763</v>
      </c>
      <c r="K80" s="288" t="s">
        <v>764</v>
      </c>
      <c r="L80" s="288" t="s">
        <v>765</v>
      </c>
      <c r="N80" s="288" t="s">
        <v>71</v>
      </c>
      <c r="O80" s="288" t="s">
        <v>109</v>
      </c>
      <c r="P80" s="288" t="s">
        <v>108</v>
      </c>
      <c r="Q80" s="288" t="s">
        <v>109</v>
      </c>
      <c r="R80" s="288" t="s">
        <v>109</v>
      </c>
    </row>
    <row r="81" spans="1:24" s="288" customFormat="1" ht="22.2" customHeight="1" x14ac:dyDescent="0.3">
      <c r="A81" s="284">
        <v>6</v>
      </c>
      <c r="B81" s="285" t="s">
        <v>805</v>
      </c>
      <c r="D81" s="286"/>
      <c r="E81" s="286"/>
      <c r="F81" s="287">
        <v>9136733.0199999996</v>
      </c>
      <c r="G81" s="288" t="s">
        <v>732</v>
      </c>
      <c r="H81" s="286" t="s">
        <v>806</v>
      </c>
      <c r="I81" s="285" t="s">
        <v>688</v>
      </c>
      <c r="J81" s="289"/>
      <c r="K81" s="289"/>
      <c r="L81" s="289"/>
    </row>
    <row r="82" spans="1:24" ht="23.4" customHeight="1" x14ac:dyDescent="0.3">
      <c r="A82" s="125" t="s">
        <v>697</v>
      </c>
      <c r="B82" s="124"/>
      <c r="C82" s="91"/>
      <c r="D82" s="91"/>
      <c r="E82" s="91"/>
      <c r="F82" s="185">
        <f>SUM(F76:F81)</f>
        <v>15373629.9164</v>
      </c>
      <c r="G82" s="183"/>
      <c r="H82" s="124"/>
      <c r="I82" s="124"/>
      <c r="J82" s="92"/>
      <c r="K82" s="2"/>
      <c r="L82" s="2"/>
      <c r="M82" s="2"/>
      <c r="N82" s="2"/>
      <c r="O82" s="91"/>
      <c r="P82" s="2"/>
      <c r="Q82" s="2"/>
      <c r="R82" s="2"/>
      <c r="X82" s="163">
        <f t="shared" si="2"/>
        <v>0</v>
      </c>
    </row>
    <row r="83" spans="1:24" ht="23.4" customHeight="1" x14ac:dyDescent="0.3">
      <c r="A83" s="93"/>
      <c r="B83" s="93"/>
      <c r="C83" s="95"/>
      <c r="D83" s="95"/>
      <c r="E83" s="95"/>
      <c r="F83" s="157"/>
      <c r="G83" s="160"/>
      <c r="H83" s="96"/>
      <c r="I83" s="93"/>
      <c r="J83" s="93"/>
      <c r="K83" s="93"/>
      <c r="L83" s="93"/>
      <c r="M83" s="35"/>
      <c r="N83" s="96"/>
      <c r="O83" s="96"/>
      <c r="P83" s="96"/>
      <c r="T83" s="35"/>
      <c r="U83" s="14"/>
      <c r="X83" s="163">
        <f t="shared" si="2"/>
        <v>0</v>
      </c>
    </row>
    <row r="84" spans="1:24" ht="23.4" customHeight="1" x14ac:dyDescent="0.3">
      <c r="A84" s="93"/>
      <c r="B84" s="93"/>
      <c r="C84" s="95"/>
      <c r="D84" s="95"/>
      <c r="E84" s="251" t="s">
        <v>241</v>
      </c>
      <c r="F84" s="252">
        <f>F82+F74+F71+F68+F64+F58+F55+F49+F46+F42+F38+F34+F30</f>
        <v>164040046.528759</v>
      </c>
      <c r="G84" s="160"/>
      <c r="H84" s="96"/>
      <c r="I84" s="93"/>
      <c r="J84" s="93"/>
      <c r="K84" s="93"/>
      <c r="L84" s="93"/>
      <c r="M84" s="35"/>
      <c r="N84" s="96"/>
      <c r="O84" s="96"/>
      <c r="P84" s="96"/>
      <c r="T84" s="35"/>
      <c r="U84" s="14"/>
    </row>
    <row r="85" spans="1:24" ht="23.4" customHeight="1" x14ac:dyDescent="0.3">
      <c r="A85" s="93"/>
      <c r="B85" s="93"/>
      <c r="C85" s="94"/>
      <c r="D85" s="95"/>
      <c r="E85" s="95"/>
      <c r="F85" s="95"/>
      <c r="G85" s="157"/>
      <c r="H85" s="160"/>
      <c r="I85" s="96"/>
      <c r="J85" s="93"/>
      <c r="K85" s="93"/>
      <c r="L85" s="93"/>
      <c r="M85" s="93"/>
      <c r="N85" s="35"/>
      <c r="O85" s="96"/>
      <c r="P85" s="96"/>
      <c r="Q85" s="96"/>
      <c r="U85" s="35"/>
      <c r="V85" s="14"/>
    </row>
    <row r="86" spans="1:24" ht="23.4" customHeight="1" x14ac:dyDescent="0.3">
      <c r="A86" s="93"/>
      <c r="B86" s="14" t="s">
        <v>740</v>
      </c>
      <c r="C86" s="94"/>
      <c r="D86" s="95"/>
      <c r="E86" s="95"/>
      <c r="F86" s="95"/>
      <c r="G86" s="157"/>
      <c r="H86" s="160"/>
      <c r="I86" s="96"/>
      <c r="J86" s="93"/>
      <c r="K86" s="93"/>
      <c r="L86" s="93"/>
      <c r="M86" s="93"/>
      <c r="N86" s="35"/>
      <c r="O86" s="96"/>
      <c r="P86" s="96"/>
      <c r="Q86" s="96"/>
      <c r="U86" s="35"/>
      <c r="V86" s="14"/>
    </row>
    <row r="87" spans="1:24" ht="23.4" customHeight="1" x14ac:dyDescent="0.3">
      <c r="C87" s="163" t="s">
        <v>36</v>
      </c>
    </row>
    <row r="88" spans="1:24" ht="23.4" customHeight="1" x14ac:dyDescent="0.3">
      <c r="A88" s="116" t="s">
        <v>0</v>
      </c>
      <c r="B88" s="116" t="s">
        <v>52</v>
      </c>
      <c r="C88" s="116" t="s">
        <v>3</v>
      </c>
      <c r="D88" s="116" t="s">
        <v>2</v>
      </c>
      <c r="E88" s="116" t="s">
        <v>5</v>
      </c>
      <c r="F88" s="163"/>
      <c r="G88" s="163"/>
      <c r="I88" s="163"/>
      <c r="P88" s="116"/>
      <c r="Q88" s="116"/>
    </row>
    <row r="89" spans="1:24" ht="23.4" customHeight="1" x14ac:dyDescent="0.3">
      <c r="A89" s="174">
        <v>1</v>
      </c>
      <c r="B89" s="174" t="s">
        <v>153</v>
      </c>
      <c r="C89" s="22">
        <v>123250</v>
      </c>
      <c r="D89" s="170"/>
      <c r="E89" s="170" t="s">
        <v>155</v>
      </c>
      <c r="F89" s="163"/>
      <c r="G89" s="163"/>
      <c r="I89" s="163"/>
      <c r="P89" s="22"/>
      <c r="Q89" s="22"/>
    </row>
    <row r="90" spans="1:24" ht="23.4" customHeight="1" x14ac:dyDescent="0.3">
      <c r="A90" s="174">
        <v>2</v>
      </c>
      <c r="B90" s="173" t="s">
        <v>154</v>
      </c>
      <c r="C90" s="22">
        <v>84312.88</v>
      </c>
      <c r="D90" s="170">
        <v>2008</v>
      </c>
      <c r="E90" s="170" t="s">
        <v>155</v>
      </c>
      <c r="F90" s="163"/>
      <c r="G90" s="163"/>
      <c r="I90" s="163"/>
      <c r="P90" s="22"/>
      <c r="Q90" s="22"/>
    </row>
    <row r="91" spans="1:24" ht="23.4" customHeight="1" x14ac:dyDescent="0.3">
      <c r="A91" s="174">
        <v>3</v>
      </c>
      <c r="B91" s="173" t="s">
        <v>156</v>
      </c>
      <c r="C91" s="22">
        <v>170235.76</v>
      </c>
      <c r="D91" s="170">
        <v>2012</v>
      </c>
      <c r="E91" s="170" t="s">
        <v>155</v>
      </c>
      <c r="F91" s="163"/>
      <c r="G91" s="163"/>
      <c r="I91" s="163"/>
      <c r="P91" s="22"/>
      <c r="Q91" s="22"/>
    </row>
    <row r="92" spans="1:24" ht="23.4" customHeight="1" x14ac:dyDescent="0.3">
      <c r="A92" s="174">
        <v>4</v>
      </c>
      <c r="B92" s="173" t="s">
        <v>157</v>
      </c>
      <c r="C92" s="22">
        <v>466156</v>
      </c>
      <c r="D92" s="170">
        <v>2017</v>
      </c>
      <c r="E92" s="170" t="s">
        <v>155</v>
      </c>
      <c r="F92" s="163"/>
      <c r="G92" s="163"/>
      <c r="I92" s="163"/>
      <c r="P92" s="22"/>
      <c r="Q92" s="22"/>
    </row>
    <row r="93" spans="1:24" ht="23.4" customHeight="1" x14ac:dyDescent="0.3">
      <c r="A93" s="174">
        <v>5</v>
      </c>
      <c r="B93" s="171" t="s">
        <v>162</v>
      </c>
      <c r="C93" s="22">
        <v>10287372.949999999</v>
      </c>
      <c r="D93" s="170" t="s">
        <v>229</v>
      </c>
      <c r="E93" s="172" t="s">
        <v>158</v>
      </c>
      <c r="F93" s="163"/>
      <c r="G93" s="163"/>
      <c r="I93" s="163"/>
      <c r="P93" s="22"/>
      <c r="Q93" s="174"/>
    </row>
    <row r="94" spans="1:24" ht="23.4" customHeight="1" x14ac:dyDescent="0.3">
      <c r="A94" s="174">
        <v>6</v>
      </c>
      <c r="B94" s="173" t="s">
        <v>164</v>
      </c>
      <c r="C94" s="22">
        <v>215358</v>
      </c>
      <c r="D94" s="172" t="s">
        <v>165</v>
      </c>
      <c r="E94" s="172" t="s">
        <v>166</v>
      </c>
      <c r="F94" s="163"/>
      <c r="G94" s="163"/>
      <c r="I94" s="163"/>
      <c r="P94" s="22"/>
      <c r="Q94" s="174"/>
    </row>
    <row r="95" spans="1:24" ht="23.4" customHeight="1" x14ac:dyDescent="0.3">
      <c r="A95" s="174">
        <v>7</v>
      </c>
      <c r="B95" s="173" t="s">
        <v>213</v>
      </c>
      <c r="C95" s="22">
        <v>37920000</v>
      </c>
      <c r="D95" s="170"/>
      <c r="E95" s="170" t="s">
        <v>215</v>
      </c>
      <c r="F95" s="163"/>
      <c r="G95" s="163"/>
      <c r="I95" s="163"/>
      <c r="P95" s="22"/>
      <c r="Q95" s="174"/>
    </row>
    <row r="96" spans="1:24" ht="23.4" customHeight="1" x14ac:dyDescent="0.3">
      <c r="A96" s="174">
        <v>8</v>
      </c>
      <c r="B96" s="173" t="s">
        <v>214</v>
      </c>
      <c r="C96" s="22">
        <v>5132000</v>
      </c>
      <c r="D96" s="170"/>
      <c r="E96" s="170" t="s">
        <v>215</v>
      </c>
      <c r="F96" s="163"/>
      <c r="G96" s="163"/>
      <c r="I96" s="163"/>
      <c r="P96" s="22"/>
      <c r="Q96" s="174"/>
    </row>
    <row r="97" spans="1:17" ht="23.4" customHeight="1" x14ac:dyDescent="0.3">
      <c r="A97" s="174">
        <v>9</v>
      </c>
      <c r="B97" s="173" t="s">
        <v>218</v>
      </c>
      <c r="C97" s="22">
        <v>415000</v>
      </c>
      <c r="D97" s="170"/>
      <c r="E97" s="170" t="s">
        <v>215</v>
      </c>
      <c r="F97" s="163"/>
      <c r="G97" s="163"/>
      <c r="I97" s="163"/>
      <c r="P97" s="22" t="s">
        <v>220</v>
      </c>
      <c r="Q97" s="174"/>
    </row>
    <row r="98" spans="1:17" ht="23.4" customHeight="1" x14ac:dyDescent="0.3">
      <c r="A98" s="174">
        <v>10</v>
      </c>
      <c r="B98" s="173" t="s">
        <v>219</v>
      </c>
      <c r="C98" s="22">
        <v>174000</v>
      </c>
      <c r="D98" s="170"/>
      <c r="E98" s="170" t="s">
        <v>215</v>
      </c>
      <c r="F98" s="163"/>
      <c r="G98" s="163"/>
      <c r="I98" s="163"/>
      <c r="P98" s="22" t="s">
        <v>220</v>
      </c>
      <c r="Q98" s="174"/>
    </row>
    <row r="99" spans="1:17" ht="23.4" customHeight="1" x14ac:dyDescent="0.3">
      <c r="A99" s="174">
        <v>11</v>
      </c>
      <c r="B99" s="173" t="s">
        <v>221</v>
      </c>
      <c r="C99" s="22">
        <v>33000</v>
      </c>
      <c r="D99" s="170"/>
      <c r="E99" s="170" t="s">
        <v>215</v>
      </c>
      <c r="F99" s="163"/>
      <c r="G99" s="163"/>
      <c r="I99" s="163"/>
      <c r="P99" s="22" t="s">
        <v>220</v>
      </c>
      <c r="Q99" s="174"/>
    </row>
    <row r="100" spans="1:17" ht="23.4" customHeight="1" x14ac:dyDescent="0.3">
      <c r="A100" s="174">
        <v>12</v>
      </c>
      <c r="B100" s="173" t="s">
        <v>222</v>
      </c>
      <c r="C100" s="22">
        <v>16974</v>
      </c>
      <c r="D100" s="170"/>
      <c r="E100" s="170" t="s">
        <v>215</v>
      </c>
      <c r="F100" s="163"/>
      <c r="G100" s="163"/>
      <c r="I100" s="163"/>
      <c r="P100" s="22"/>
      <c r="Q100" s="174"/>
    </row>
    <row r="101" spans="1:17" ht="23.4" customHeight="1" x14ac:dyDescent="0.3">
      <c r="A101" s="174">
        <v>13</v>
      </c>
      <c r="B101" s="173" t="s">
        <v>223</v>
      </c>
      <c r="C101" s="22">
        <v>215000</v>
      </c>
      <c r="D101" s="170"/>
      <c r="E101" s="170" t="s">
        <v>215</v>
      </c>
      <c r="F101" s="163"/>
      <c r="G101" s="163"/>
      <c r="I101" s="163"/>
      <c r="P101" s="22" t="s">
        <v>220</v>
      </c>
      <c r="Q101" s="174"/>
    </row>
    <row r="102" spans="1:17" ht="23.4" customHeight="1" x14ac:dyDescent="0.3">
      <c r="A102" s="174"/>
      <c r="B102" s="173"/>
      <c r="C102" s="22">
        <f>SUM(C89:C101)</f>
        <v>55252659.590000004</v>
      </c>
      <c r="D102" s="170"/>
      <c r="E102" s="170"/>
      <c r="F102" s="163"/>
      <c r="G102" s="163"/>
      <c r="I102" s="163"/>
      <c r="P102" s="22"/>
      <c r="Q102" s="174"/>
    </row>
    <row r="103" spans="1:17" ht="23.4" customHeight="1" x14ac:dyDescent="0.3">
      <c r="A103" s="113"/>
      <c r="B103" s="115" t="s">
        <v>290</v>
      </c>
      <c r="C103" s="113"/>
      <c r="D103" s="113"/>
      <c r="E103" s="113"/>
      <c r="F103" s="163"/>
      <c r="G103" s="163"/>
      <c r="I103" s="163"/>
    </row>
    <row r="104" spans="1:17" ht="23.4" customHeight="1" x14ac:dyDescent="0.3">
      <c r="A104" s="174">
        <v>1</v>
      </c>
      <c r="B104" s="2" t="s">
        <v>348</v>
      </c>
      <c r="C104" s="22">
        <v>560698.71</v>
      </c>
      <c r="D104" s="170">
        <v>2023</v>
      </c>
      <c r="E104" s="1" t="s">
        <v>340</v>
      </c>
      <c r="F104" s="163"/>
      <c r="G104" s="163"/>
      <c r="I104" s="163"/>
    </row>
    <row r="105" spans="1:17" ht="23.4" customHeight="1" x14ac:dyDescent="0.3">
      <c r="A105" s="174">
        <v>2</v>
      </c>
      <c r="B105" s="174" t="s">
        <v>349</v>
      </c>
      <c r="C105" s="22">
        <v>26700</v>
      </c>
      <c r="D105" s="170">
        <v>2020</v>
      </c>
      <c r="E105" s="174" t="s">
        <v>340</v>
      </c>
      <c r="F105" s="163"/>
      <c r="G105" s="163"/>
      <c r="I105" s="163"/>
    </row>
    <row r="106" spans="1:17" ht="23.4" customHeight="1" x14ac:dyDescent="0.3">
      <c r="C106" s="94">
        <f>SUM(C104:C105)</f>
        <v>587398.71</v>
      </c>
      <c r="E106" s="163"/>
      <c r="F106" s="163"/>
      <c r="G106" s="163"/>
      <c r="I106" s="163"/>
    </row>
    <row r="107" spans="1:17" ht="23.4" customHeight="1" x14ac:dyDescent="0.3">
      <c r="A107" s="164" t="s">
        <v>377</v>
      </c>
      <c r="B107" s="164"/>
      <c r="C107" s="164"/>
      <c r="D107" s="166"/>
      <c r="E107" s="164"/>
      <c r="F107" s="163"/>
      <c r="G107" s="163"/>
      <c r="I107" s="163"/>
    </row>
    <row r="108" spans="1:17" ht="23.4" customHeight="1" x14ac:dyDescent="0.3">
      <c r="A108" s="174">
        <v>1</v>
      </c>
      <c r="B108" s="174" t="s">
        <v>387</v>
      </c>
      <c r="C108" s="22">
        <v>57353.43</v>
      </c>
      <c r="D108" s="170">
        <v>2021</v>
      </c>
      <c r="E108" s="174" t="s">
        <v>379</v>
      </c>
      <c r="F108" s="163"/>
      <c r="G108" s="163"/>
      <c r="I108" s="163"/>
    </row>
    <row r="109" spans="1:17" ht="23.4" customHeight="1" x14ac:dyDescent="0.3">
      <c r="A109" s="174">
        <v>2</v>
      </c>
      <c r="B109" s="174" t="s">
        <v>388</v>
      </c>
      <c r="C109" s="22">
        <v>307425.15999999997</v>
      </c>
      <c r="D109" s="170">
        <v>2021</v>
      </c>
      <c r="E109" s="174" t="s">
        <v>379</v>
      </c>
      <c r="F109" s="163"/>
      <c r="G109" s="163"/>
      <c r="I109" s="163"/>
    </row>
    <row r="110" spans="1:17" ht="23.4" customHeight="1" x14ac:dyDescent="0.3">
      <c r="A110" s="174">
        <v>3</v>
      </c>
      <c r="B110" s="174" t="s">
        <v>389</v>
      </c>
      <c r="C110" s="22">
        <v>195570</v>
      </c>
      <c r="D110" s="170">
        <v>2017</v>
      </c>
      <c r="E110" s="174" t="s">
        <v>379</v>
      </c>
      <c r="F110" s="163"/>
      <c r="G110" s="163"/>
      <c r="I110" s="163"/>
    </row>
    <row r="111" spans="1:17" ht="23.4" customHeight="1" x14ac:dyDescent="0.3">
      <c r="A111" s="174">
        <v>4</v>
      </c>
      <c r="B111" s="174" t="s">
        <v>390</v>
      </c>
      <c r="C111" s="22">
        <v>30799.599999999999</v>
      </c>
      <c r="D111" s="170">
        <v>2022</v>
      </c>
      <c r="E111" s="174" t="s">
        <v>379</v>
      </c>
      <c r="F111" s="163"/>
      <c r="G111" s="163"/>
      <c r="I111" s="163"/>
    </row>
    <row r="112" spans="1:17" ht="23.4" customHeight="1" x14ac:dyDescent="0.3">
      <c r="C112" s="175">
        <f>SUM(C108:C111)</f>
        <v>591148.18999999994</v>
      </c>
      <c r="E112" s="163"/>
      <c r="F112" s="163"/>
      <c r="G112" s="163"/>
      <c r="I112" s="163"/>
    </row>
    <row r="113" spans="1:9" ht="23.4" customHeight="1" x14ac:dyDescent="0.3">
      <c r="A113" s="164" t="s">
        <v>403</v>
      </c>
      <c r="B113" s="116"/>
      <c r="C113" s="116"/>
      <c r="D113" s="116"/>
      <c r="E113" s="116"/>
      <c r="F113" s="163"/>
      <c r="G113" s="163"/>
      <c r="I113" s="163"/>
    </row>
    <row r="114" spans="1:9" ht="23.4" customHeight="1" x14ac:dyDescent="0.3">
      <c r="A114" s="174">
        <v>1</v>
      </c>
      <c r="B114" s="2" t="s">
        <v>411</v>
      </c>
      <c r="C114" s="22">
        <v>117368.35</v>
      </c>
      <c r="D114" s="174">
        <v>2020</v>
      </c>
      <c r="E114" s="174" t="s">
        <v>404</v>
      </c>
      <c r="F114" s="163"/>
      <c r="G114" s="163"/>
      <c r="I114" s="163"/>
    </row>
    <row r="115" spans="1:9" ht="23.4" customHeight="1" x14ac:dyDescent="0.3">
      <c r="A115" s="174">
        <v>2</v>
      </c>
      <c r="B115" s="174" t="s">
        <v>412</v>
      </c>
      <c r="C115" s="22">
        <v>14270</v>
      </c>
      <c r="D115" s="174">
        <v>2001</v>
      </c>
      <c r="E115" s="174" t="s">
        <v>404</v>
      </c>
      <c r="F115" s="163"/>
      <c r="G115" s="163"/>
      <c r="I115" s="163"/>
    </row>
    <row r="116" spans="1:9" ht="23.4" customHeight="1" x14ac:dyDescent="0.3">
      <c r="A116" s="174">
        <v>3</v>
      </c>
      <c r="B116" s="174" t="s">
        <v>413</v>
      </c>
      <c r="C116" s="22">
        <v>10865</v>
      </c>
      <c r="D116" s="174">
        <v>2010</v>
      </c>
      <c r="E116" s="174" t="s">
        <v>404</v>
      </c>
      <c r="F116" s="163"/>
      <c r="G116" s="163"/>
      <c r="I116" s="163"/>
    </row>
    <row r="117" spans="1:9" ht="23.4" customHeight="1" x14ac:dyDescent="0.3">
      <c r="A117" s="174">
        <v>4</v>
      </c>
      <c r="B117" s="174" t="s">
        <v>414</v>
      </c>
      <c r="C117" s="22">
        <v>13973.88</v>
      </c>
      <c r="D117" s="174">
        <v>2010</v>
      </c>
      <c r="E117" s="174" t="s">
        <v>404</v>
      </c>
      <c r="F117" s="163"/>
      <c r="G117" s="163"/>
      <c r="I117" s="163"/>
    </row>
    <row r="118" spans="1:9" ht="23.4" customHeight="1" x14ac:dyDescent="0.3">
      <c r="A118" s="174">
        <v>5</v>
      </c>
      <c r="B118" s="174" t="s">
        <v>415</v>
      </c>
      <c r="C118" s="22">
        <v>288560.62</v>
      </c>
      <c r="D118" s="174">
        <v>2021</v>
      </c>
      <c r="E118" s="174" t="s">
        <v>404</v>
      </c>
      <c r="F118" s="163"/>
      <c r="G118" s="163"/>
      <c r="I118" s="163"/>
    </row>
    <row r="119" spans="1:9" ht="23.4" customHeight="1" x14ac:dyDescent="0.3">
      <c r="A119" s="169"/>
      <c r="B119" s="169"/>
      <c r="C119" s="22">
        <f>SUM(C114:C118)</f>
        <v>445037.85</v>
      </c>
      <c r="F119" s="163"/>
      <c r="G119" s="163"/>
      <c r="I119" s="163"/>
    </row>
    <row r="120" spans="1:9" ht="23.4" customHeight="1" x14ac:dyDescent="0.3">
      <c r="A120" s="164" t="s">
        <v>426</v>
      </c>
      <c r="B120" s="164"/>
      <c r="C120" s="164"/>
      <c r="D120" s="164"/>
      <c r="E120" s="164"/>
      <c r="F120" s="163"/>
      <c r="G120" s="163"/>
      <c r="I120" s="163"/>
    </row>
    <row r="121" spans="1:9" ht="23.4" customHeight="1" x14ac:dyDescent="0.3">
      <c r="A121" s="174">
        <v>1</v>
      </c>
      <c r="B121" s="174" t="s">
        <v>435</v>
      </c>
      <c r="C121" s="22">
        <v>17894</v>
      </c>
      <c r="D121" s="174">
        <v>2005</v>
      </c>
      <c r="E121" s="174" t="s">
        <v>427</v>
      </c>
      <c r="F121" s="163"/>
      <c r="G121" s="163"/>
      <c r="I121" s="163"/>
    </row>
    <row r="122" spans="1:9" ht="23.4" customHeight="1" x14ac:dyDescent="0.3">
      <c r="A122" s="174">
        <v>2</v>
      </c>
      <c r="B122" s="174" t="s">
        <v>436</v>
      </c>
      <c r="C122" s="22">
        <v>91454.36</v>
      </c>
      <c r="D122" s="174">
        <v>2015</v>
      </c>
      <c r="E122" s="174" t="s">
        <v>427</v>
      </c>
      <c r="F122" s="163"/>
      <c r="G122" s="163"/>
      <c r="I122" s="163"/>
    </row>
    <row r="123" spans="1:9" ht="23.4" customHeight="1" x14ac:dyDescent="0.3">
      <c r="A123" s="174">
        <v>3</v>
      </c>
      <c r="B123" s="174" t="s">
        <v>437</v>
      </c>
      <c r="C123" s="22">
        <v>57048</v>
      </c>
      <c r="D123" s="174">
        <v>2020</v>
      </c>
      <c r="E123" s="174" t="s">
        <v>427</v>
      </c>
      <c r="F123" s="163"/>
      <c r="G123" s="163"/>
      <c r="I123" s="163"/>
    </row>
    <row r="124" spans="1:9" ht="23.4" customHeight="1" x14ac:dyDescent="0.3">
      <c r="C124" s="22">
        <f>SUM(C121:C123)</f>
        <v>166396.35999999999</v>
      </c>
      <c r="D124" s="163"/>
      <c r="E124" s="163"/>
      <c r="F124" s="163"/>
      <c r="G124" s="163"/>
      <c r="I124" s="163"/>
    </row>
    <row r="125" spans="1:9" ht="23.4" customHeight="1" x14ac:dyDescent="0.3">
      <c r="A125" s="164" t="s">
        <v>451</v>
      </c>
      <c r="B125" s="116"/>
      <c r="C125" s="116"/>
      <c r="D125" s="116"/>
      <c r="E125" s="116"/>
      <c r="F125" s="163"/>
      <c r="G125" s="163"/>
      <c r="I125" s="163"/>
    </row>
    <row r="126" spans="1:9" ht="23.4" customHeight="1" x14ac:dyDescent="0.3">
      <c r="A126" s="2">
        <v>1</v>
      </c>
      <c r="B126" s="2" t="s">
        <v>413</v>
      </c>
      <c r="C126" s="22">
        <v>55577.4</v>
      </c>
      <c r="D126" s="16">
        <v>2010</v>
      </c>
      <c r="E126" s="16" t="s">
        <v>452</v>
      </c>
      <c r="F126" s="163"/>
      <c r="G126" s="163"/>
      <c r="I126" s="163"/>
    </row>
    <row r="127" spans="1:9" ht="23.4" customHeight="1" x14ac:dyDescent="0.3">
      <c r="A127" s="163">
        <v>2</v>
      </c>
      <c r="B127" s="2" t="s">
        <v>458</v>
      </c>
      <c r="C127" s="22">
        <v>41899.980000000003</v>
      </c>
      <c r="D127" s="16">
        <v>2021</v>
      </c>
      <c r="E127" s="16" t="s">
        <v>452</v>
      </c>
      <c r="F127" s="163"/>
      <c r="G127" s="163"/>
      <c r="I127" s="163"/>
    </row>
    <row r="128" spans="1:9" ht="23.4" customHeight="1" x14ac:dyDescent="0.3">
      <c r="A128" s="163">
        <v>3</v>
      </c>
      <c r="B128" s="2" t="s">
        <v>415</v>
      </c>
      <c r="C128" s="22">
        <v>248919.25</v>
      </c>
      <c r="D128" s="16">
        <v>2021</v>
      </c>
      <c r="E128" s="16" t="s">
        <v>452</v>
      </c>
      <c r="F128" s="163"/>
      <c r="G128" s="163"/>
      <c r="I128" s="163"/>
    </row>
    <row r="129" spans="1:9" ht="23.4" customHeight="1" x14ac:dyDescent="0.3">
      <c r="A129" s="174">
        <v>4</v>
      </c>
      <c r="B129" s="173" t="s">
        <v>459</v>
      </c>
      <c r="C129" s="22">
        <v>79372.3</v>
      </c>
      <c r="D129" s="170">
        <v>2020</v>
      </c>
      <c r="E129" s="170" t="s">
        <v>452</v>
      </c>
      <c r="F129" s="163"/>
      <c r="G129" s="163"/>
      <c r="I129" s="163"/>
    </row>
    <row r="130" spans="1:9" ht="23.4" customHeight="1" x14ac:dyDescent="0.3">
      <c r="C130" s="22">
        <f>SUM(C126:C129)</f>
        <v>425768.93</v>
      </c>
      <c r="E130" s="163"/>
      <c r="F130" s="163"/>
      <c r="G130" s="163"/>
      <c r="I130" s="163"/>
    </row>
    <row r="131" spans="1:9" ht="23.4" customHeight="1" x14ac:dyDescent="0.3">
      <c r="A131" s="164" t="s">
        <v>470</v>
      </c>
      <c r="B131" s="116"/>
      <c r="C131" s="116"/>
      <c r="D131" s="116"/>
      <c r="E131" s="116"/>
      <c r="F131" s="163"/>
      <c r="G131" s="163"/>
      <c r="I131" s="163"/>
    </row>
    <row r="132" spans="1:9" ht="23.4" customHeight="1" x14ac:dyDescent="0.3">
      <c r="A132" s="174">
        <v>1</v>
      </c>
      <c r="B132" s="174" t="s">
        <v>387</v>
      </c>
      <c r="C132" s="22">
        <v>21799.29</v>
      </c>
      <c r="D132" s="174">
        <v>2012</v>
      </c>
      <c r="E132" s="174" t="s">
        <v>472</v>
      </c>
      <c r="F132" s="163"/>
      <c r="G132" s="163"/>
      <c r="I132" s="163"/>
    </row>
    <row r="133" spans="1:9" ht="23.4" customHeight="1" x14ac:dyDescent="0.3">
      <c r="A133" s="174">
        <v>2</v>
      </c>
      <c r="B133" s="174" t="s">
        <v>484</v>
      </c>
      <c r="C133" s="22">
        <v>72044.509999999995</v>
      </c>
      <c r="D133" s="174">
        <v>2021</v>
      </c>
      <c r="E133" s="174" t="s">
        <v>472</v>
      </c>
      <c r="F133" s="163"/>
      <c r="G133" s="163"/>
      <c r="I133" s="163"/>
    </row>
    <row r="134" spans="1:9" ht="23.4" customHeight="1" x14ac:dyDescent="0.3">
      <c r="A134" s="174">
        <v>3</v>
      </c>
      <c r="B134" s="174" t="s">
        <v>435</v>
      </c>
      <c r="C134" s="22">
        <v>35321.949999999997</v>
      </c>
      <c r="D134" s="174">
        <v>1996</v>
      </c>
      <c r="E134" s="174" t="s">
        <v>472</v>
      </c>
      <c r="F134" s="163"/>
      <c r="G134" s="163"/>
      <c r="I134" s="163"/>
    </row>
    <row r="135" spans="1:9" ht="23.4" customHeight="1" x14ac:dyDescent="0.3">
      <c r="C135" s="22">
        <f>SUM(C132:C134)</f>
        <v>129165.74999999999</v>
      </c>
      <c r="E135" s="163"/>
      <c r="F135" s="163"/>
      <c r="G135" s="163"/>
      <c r="I135" s="163"/>
    </row>
    <row r="136" spans="1:9" ht="23.4" customHeight="1" x14ac:dyDescent="0.3">
      <c r="A136" s="164" t="s">
        <v>499</v>
      </c>
      <c r="B136" s="116"/>
      <c r="C136" s="116"/>
      <c r="D136" s="116"/>
      <c r="E136" s="116"/>
      <c r="F136" s="163"/>
      <c r="G136" s="163"/>
      <c r="I136" s="163"/>
    </row>
    <row r="137" spans="1:9" ht="23.4" customHeight="1" x14ac:dyDescent="0.3">
      <c r="A137" s="174">
        <v>1</v>
      </c>
      <c r="B137" s="174" t="s">
        <v>506</v>
      </c>
      <c r="C137" s="22">
        <v>21884</v>
      </c>
      <c r="D137" s="174">
        <v>2018</v>
      </c>
      <c r="E137" s="174" t="s">
        <v>501</v>
      </c>
      <c r="F137" s="163"/>
      <c r="G137" s="163"/>
      <c r="I137" s="163"/>
    </row>
    <row r="138" spans="1:9" ht="23.4" customHeight="1" x14ac:dyDescent="0.3">
      <c r="A138" s="174">
        <v>2</v>
      </c>
      <c r="B138" s="174" t="s">
        <v>413</v>
      </c>
      <c r="C138" s="22">
        <v>340476.46</v>
      </c>
      <c r="D138" s="174">
        <v>2023</v>
      </c>
      <c r="E138" s="174" t="s">
        <v>501</v>
      </c>
      <c r="F138" s="163"/>
      <c r="G138" s="163"/>
      <c r="I138" s="163"/>
    </row>
    <row r="139" spans="1:9" ht="23.4" customHeight="1" x14ac:dyDescent="0.3">
      <c r="A139" s="174">
        <v>3</v>
      </c>
      <c r="B139" s="174" t="s">
        <v>507</v>
      </c>
      <c r="C139" s="22">
        <v>48879.37</v>
      </c>
      <c r="D139" s="174">
        <v>2017</v>
      </c>
      <c r="E139" s="174" t="s">
        <v>501</v>
      </c>
      <c r="F139" s="163"/>
      <c r="G139" s="163"/>
      <c r="I139" s="163"/>
    </row>
    <row r="140" spans="1:9" ht="23.4" customHeight="1" x14ac:dyDescent="0.3">
      <c r="C140" s="175">
        <f>SUM(C137:C139)</f>
        <v>411239.83</v>
      </c>
      <c r="E140" s="163"/>
      <c r="F140" s="163"/>
      <c r="G140" s="163"/>
      <c r="I140" s="163"/>
    </row>
    <row r="141" spans="1:9" ht="23.4" customHeight="1" x14ac:dyDescent="0.3">
      <c r="A141" s="164" t="s">
        <v>511</v>
      </c>
      <c r="B141" s="116"/>
      <c r="C141" s="116"/>
      <c r="D141" s="116"/>
      <c r="E141" s="116"/>
      <c r="F141" s="163"/>
      <c r="G141" s="163"/>
      <c r="I141" s="163"/>
    </row>
    <row r="142" spans="1:9" ht="23.4" customHeight="1" x14ac:dyDescent="0.3">
      <c r="A142" s="174">
        <v>1</v>
      </c>
      <c r="B142" s="174" t="s">
        <v>349</v>
      </c>
      <c r="C142" s="22">
        <v>20690.43</v>
      </c>
      <c r="D142" s="174">
        <v>2006</v>
      </c>
      <c r="E142" s="174" t="s">
        <v>512</v>
      </c>
      <c r="F142" s="163"/>
      <c r="G142" s="163"/>
      <c r="I142" s="163"/>
    </row>
    <row r="143" spans="1:9" ht="23.4" customHeight="1" x14ac:dyDescent="0.3">
      <c r="A143" s="174">
        <v>2</v>
      </c>
      <c r="B143" s="174" t="s">
        <v>518</v>
      </c>
      <c r="C143" s="22">
        <v>231727.44</v>
      </c>
      <c r="D143" s="174">
        <v>2017</v>
      </c>
      <c r="E143" s="174" t="s">
        <v>512</v>
      </c>
      <c r="F143" s="163"/>
      <c r="G143" s="163"/>
      <c r="I143" s="163"/>
    </row>
    <row r="144" spans="1:9" ht="23.4" customHeight="1" x14ac:dyDescent="0.3">
      <c r="A144" s="174">
        <v>3</v>
      </c>
      <c r="B144" s="173" t="s">
        <v>519</v>
      </c>
      <c r="C144" s="22">
        <v>1010500</v>
      </c>
      <c r="D144" s="174">
        <v>2023</v>
      </c>
      <c r="E144" s="174" t="s">
        <v>512</v>
      </c>
      <c r="F144" s="163"/>
      <c r="G144" s="163"/>
      <c r="I144" s="163"/>
    </row>
    <row r="145" spans="1:9" ht="23.4" customHeight="1" x14ac:dyDescent="0.3">
      <c r="C145" s="175">
        <f>SUM(C142:C144)</f>
        <v>1262917.8700000001</v>
      </c>
      <c r="E145" s="163"/>
      <c r="F145" s="163"/>
      <c r="G145" s="163"/>
      <c r="I145" s="163"/>
    </row>
    <row r="146" spans="1:9" ht="23.4" customHeight="1" x14ac:dyDescent="0.3">
      <c r="A146" s="164" t="s">
        <v>544</v>
      </c>
      <c r="B146" s="116"/>
      <c r="C146" s="116"/>
      <c r="D146" s="116"/>
      <c r="E146" s="116"/>
      <c r="F146" s="163"/>
      <c r="G146" s="163"/>
      <c r="I146" s="163"/>
    </row>
    <row r="147" spans="1:9" ht="23.4" customHeight="1" x14ac:dyDescent="0.3">
      <c r="A147" s="2">
        <v>1</v>
      </c>
      <c r="B147" s="2" t="s">
        <v>548</v>
      </c>
      <c r="C147" s="22">
        <v>12726.97</v>
      </c>
      <c r="D147" s="2">
        <v>2010</v>
      </c>
      <c r="E147" s="2" t="s">
        <v>545</v>
      </c>
      <c r="F147" s="163"/>
      <c r="G147" s="163"/>
      <c r="I147" s="163"/>
    </row>
    <row r="148" spans="1:9" ht="23.4" customHeight="1" x14ac:dyDescent="0.3">
      <c r="A148" s="2">
        <v>2</v>
      </c>
      <c r="B148" s="2" t="s">
        <v>549</v>
      </c>
      <c r="C148" s="22">
        <v>268293.53000000003</v>
      </c>
      <c r="D148" s="2">
        <v>2016</v>
      </c>
      <c r="E148" s="2" t="s">
        <v>545</v>
      </c>
      <c r="F148" s="163"/>
      <c r="G148" s="163"/>
      <c r="I148" s="163"/>
    </row>
    <row r="149" spans="1:9" ht="23.4" customHeight="1" x14ac:dyDescent="0.3">
      <c r="A149" s="2">
        <v>3</v>
      </c>
      <c r="B149" s="2" t="s">
        <v>550</v>
      </c>
      <c r="C149" s="22">
        <v>367937.98</v>
      </c>
      <c r="D149" s="2">
        <v>2021</v>
      </c>
      <c r="E149" s="2" t="s">
        <v>545</v>
      </c>
      <c r="F149" s="163"/>
      <c r="G149" s="163"/>
      <c r="I149" s="163"/>
    </row>
    <row r="150" spans="1:9" ht="23.4" customHeight="1" x14ac:dyDescent="0.3">
      <c r="A150" s="2">
        <v>4</v>
      </c>
      <c r="B150" s="2" t="s">
        <v>551</v>
      </c>
      <c r="C150" s="22">
        <v>61930.79</v>
      </c>
      <c r="D150" s="2">
        <v>2009</v>
      </c>
      <c r="E150" s="2" t="s">
        <v>545</v>
      </c>
      <c r="F150" s="163"/>
      <c r="G150" s="163"/>
      <c r="I150" s="163"/>
    </row>
    <row r="151" spans="1:9" ht="23.4" customHeight="1" x14ac:dyDescent="0.3">
      <c r="A151" s="2">
        <v>5</v>
      </c>
      <c r="B151" s="2" t="s">
        <v>415</v>
      </c>
      <c r="C151" s="22">
        <v>18912.12</v>
      </c>
      <c r="D151" s="2">
        <v>2008</v>
      </c>
      <c r="E151" s="2" t="s">
        <v>545</v>
      </c>
      <c r="F151" s="163"/>
      <c r="G151" s="163"/>
      <c r="I151" s="163"/>
    </row>
    <row r="152" spans="1:9" ht="23.4" customHeight="1" x14ac:dyDescent="0.3">
      <c r="A152" s="2">
        <v>6</v>
      </c>
      <c r="B152" s="2" t="s">
        <v>507</v>
      </c>
      <c r="C152" s="22">
        <v>52535.85</v>
      </c>
      <c r="D152" s="2">
        <v>2019</v>
      </c>
      <c r="E152" s="2" t="s">
        <v>545</v>
      </c>
      <c r="F152" s="163"/>
      <c r="G152" s="163"/>
      <c r="I152" s="163"/>
    </row>
    <row r="153" spans="1:9" ht="23.4" customHeight="1" x14ac:dyDescent="0.3">
      <c r="A153" s="2">
        <v>7</v>
      </c>
      <c r="B153" s="2" t="s">
        <v>552</v>
      </c>
      <c r="C153" s="22">
        <v>166263.70000000001</v>
      </c>
      <c r="D153" s="2">
        <v>2021</v>
      </c>
      <c r="E153" s="2" t="s">
        <v>545</v>
      </c>
      <c r="F153" s="163"/>
      <c r="G153" s="163"/>
      <c r="I153" s="163"/>
    </row>
    <row r="154" spans="1:9" ht="23.4" customHeight="1" x14ac:dyDescent="0.3">
      <c r="C154" s="175">
        <f>SUM(C147:C153)</f>
        <v>948600.94</v>
      </c>
      <c r="E154" s="163"/>
      <c r="F154" s="163"/>
      <c r="G154" s="163"/>
      <c r="I154" s="163"/>
    </row>
    <row r="155" spans="1:9" ht="23.4" customHeight="1" x14ac:dyDescent="0.3">
      <c r="A155" s="164" t="s">
        <v>287</v>
      </c>
      <c r="B155" s="116"/>
      <c r="C155" s="116"/>
      <c r="D155" s="116"/>
      <c r="E155" s="116"/>
      <c r="F155" s="163"/>
      <c r="G155" s="163"/>
      <c r="I155" s="163"/>
    </row>
    <row r="156" spans="1:9" ht="23.4" customHeight="1" x14ac:dyDescent="0.3">
      <c r="A156" s="174">
        <v>1</v>
      </c>
      <c r="B156" s="174" t="s">
        <v>587</v>
      </c>
      <c r="C156" s="22">
        <v>36310.93</v>
      </c>
      <c r="D156" s="174">
        <v>2007</v>
      </c>
      <c r="E156" s="174" t="s">
        <v>588</v>
      </c>
      <c r="F156" s="163"/>
      <c r="G156" s="163"/>
      <c r="I156" s="163"/>
    </row>
    <row r="157" spans="1:9" ht="23.4" customHeight="1" x14ac:dyDescent="0.3">
      <c r="A157" s="174">
        <v>2</v>
      </c>
      <c r="B157" s="174" t="s">
        <v>589</v>
      </c>
      <c r="C157" s="22">
        <v>144525</v>
      </c>
      <c r="D157" s="174">
        <v>2013</v>
      </c>
      <c r="E157" s="174" t="s">
        <v>588</v>
      </c>
      <c r="F157" s="163"/>
      <c r="G157" s="163"/>
      <c r="I157" s="163"/>
    </row>
    <row r="158" spans="1:9" ht="23.4" customHeight="1" x14ac:dyDescent="0.3">
      <c r="A158" s="174">
        <v>3</v>
      </c>
      <c r="B158" s="174" t="s">
        <v>590</v>
      </c>
      <c r="C158" s="22">
        <v>46999.99</v>
      </c>
      <c r="D158" s="174">
        <v>2008</v>
      </c>
      <c r="E158" s="174" t="s">
        <v>588</v>
      </c>
      <c r="F158" s="163"/>
      <c r="G158" s="163"/>
      <c r="I158" s="163"/>
    </row>
    <row r="159" spans="1:9" ht="23.4" customHeight="1" x14ac:dyDescent="0.3">
      <c r="A159" s="174">
        <v>4</v>
      </c>
      <c r="B159" s="174" t="s">
        <v>591</v>
      </c>
      <c r="C159" s="22">
        <v>69974</v>
      </c>
      <c r="D159" s="174">
        <v>2006</v>
      </c>
      <c r="E159" s="174" t="s">
        <v>588</v>
      </c>
      <c r="F159" s="163"/>
      <c r="G159" s="163"/>
      <c r="I159" s="163"/>
    </row>
    <row r="160" spans="1:9" ht="23.4" customHeight="1" x14ac:dyDescent="0.3">
      <c r="A160" s="174">
        <v>5</v>
      </c>
      <c r="B160" s="174" t="s">
        <v>592</v>
      </c>
      <c r="C160" s="22">
        <v>31110</v>
      </c>
      <c r="D160" s="174">
        <v>2007</v>
      </c>
      <c r="E160" s="174" t="s">
        <v>588</v>
      </c>
      <c r="F160" s="163"/>
      <c r="G160" s="163"/>
      <c r="I160" s="163"/>
    </row>
    <row r="161" spans="1:10" ht="23.4" customHeight="1" x14ac:dyDescent="0.3">
      <c r="C161" s="175">
        <f>SUM(C156:C160)</f>
        <v>328919.92</v>
      </c>
      <c r="E161" s="163"/>
      <c r="F161" s="163"/>
      <c r="G161" s="163"/>
      <c r="I161" s="163"/>
    </row>
    <row r="162" spans="1:10" ht="23.4" customHeight="1" x14ac:dyDescent="0.3">
      <c r="A162" s="167" t="s">
        <v>634</v>
      </c>
      <c r="B162" s="149"/>
      <c r="C162" s="149"/>
      <c r="D162" s="149"/>
      <c r="E162" s="149"/>
      <c r="F162" s="163"/>
      <c r="G162" s="163"/>
      <c r="I162" s="163"/>
    </row>
    <row r="163" spans="1:10" ht="23.4" customHeight="1" x14ac:dyDescent="0.3">
      <c r="A163" s="180">
        <v>1</v>
      </c>
      <c r="B163" s="181" t="s">
        <v>639</v>
      </c>
      <c r="C163" s="150">
        <v>171746.44</v>
      </c>
      <c r="D163" s="180">
        <v>2013</v>
      </c>
      <c r="E163" s="180" t="s">
        <v>322</v>
      </c>
      <c r="F163" s="163"/>
      <c r="G163" s="163"/>
      <c r="I163" s="163"/>
    </row>
    <row r="164" spans="1:10" ht="23.4" customHeight="1" x14ac:dyDescent="0.3">
      <c r="A164" s="180">
        <v>2</v>
      </c>
      <c r="B164" s="181" t="s">
        <v>640</v>
      </c>
      <c r="C164" s="150">
        <v>26568</v>
      </c>
      <c r="D164" s="180">
        <v>2021</v>
      </c>
      <c r="E164" s="180" t="s">
        <v>322</v>
      </c>
      <c r="F164" s="163"/>
      <c r="G164" s="163"/>
      <c r="I164" s="163"/>
    </row>
    <row r="165" spans="1:10" ht="23.4" customHeight="1" x14ac:dyDescent="0.3">
      <c r="C165" s="175">
        <f>SUM(C163:C164)</f>
        <v>198314.44</v>
      </c>
      <c r="E165" s="163"/>
      <c r="F165" s="163"/>
      <c r="G165" s="163"/>
      <c r="I165" s="163"/>
    </row>
    <row r="166" spans="1:10" ht="23.4" customHeight="1" x14ac:dyDescent="0.3">
      <c r="A166" s="276" t="s">
        <v>0</v>
      </c>
      <c r="B166" s="276" t="s">
        <v>52</v>
      </c>
      <c r="C166" s="276" t="s">
        <v>3</v>
      </c>
      <c r="D166" s="276" t="s">
        <v>2</v>
      </c>
      <c r="E166" s="276" t="s">
        <v>5</v>
      </c>
      <c r="G166" s="169"/>
      <c r="H166" s="179"/>
      <c r="I166" s="163"/>
      <c r="J166" s="169"/>
    </row>
    <row r="167" spans="1:10" ht="23.4" customHeight="1" x14ac:dyDescent="0.3">
      <c r="A167" s="17">
        <v>1</v>
      </c>
      <c r="B167" s="17" t="s">
        <v>767</v>
      </c>
      <c r="C167" s="22">
        <v>500044</v>
      </c>
      <c r="D167" s="17">
        <v>2020</v>
      </c>
      <c r="E167" s="17" t="s">
        <v>761</v>
      </c>
      <c r="F167" s="163"/>
      <c r="G167" s="169"/>
      <c r="H167" s="179"/>
      <c r="I167" s="163"/>
      <c r="J167" s="169"/>
    </row>
    <row r="168" spans="1:10" ht="23.4" customHeight="1" x14ac:dyDescent="0.3">
      <c r="A168" s="17">
        <v>2</v>
      </c>
      <c r="B168" s="17" t="s">
        <v>768</v>
      </c>
      <c r="C168" s="22">
        <v>416246.64</v>
      </c>
      <c r="D168" s="17">
        <v>1979</v>
      </c>
      <c r="E168" s="17" t="s">
        <v>684</v>
      </c>
      <c r="G168" s="169"/>
      <c r="H168" s="179"/>
      <c r="I168" s="163"/>
      <c r="J168" s="169"/>
    </row>
    <row r="169" spans="1:10" ht="23.4" customHeight="1" x14ac:dyDescent="0.3">
      <c r="A169" s="17">
        <v>3</v>
      </c>
      <c r="B169" s="17" t="s">
        <v>769</v>
      </c>
      <c r="C169" s="22">
        <v>21426</v>
      </c>
      <c r="D169" s="17">
        <v>2024</v>
      </c>
      <c r="E169" s="17" t="s">
        <v>688</v>
      </c>
      <c r="G169" s="169"/>
      <c r="H169" s="179"/>
      <c r="I169" s="163"/>
      <c r="J169" s="169"/>
    </row>
    <row r="170" spans="1:10" ht="23.4" customHeight="1" x14ac:dyDescent="0.3">
      <c r="A170" s="17">
        <v>4</v>
      </c>
      <c r="B170" s="17" t="s">
        <v>770</v>
      </c>
      <c r="C170" s="22">
        <v>16675.849999999999</v>
      </c>
      <c r="D170" s="17">
        <v>2019</v>
      </c>
      <c r="E170" s="17" t="s">
        <v>771</v>
      </c>
      <c r="G170" s="169"/>
      <c r="H170" s="179"/>
      <c r="I170" s="163"/>
      <c r="J170" s="169"/>
    </row>
    <row r="171" spans="1:10" ht="23.4" customHeight="1" x14ac:dyDescent="0.3">
      <c r="A171" s="17">
        <v>5</v>
      </c>
      <c r="B171" s="17" t="s">
        <v>772</v>
      </c>
      <c r="C171" s="22">
        <v>1918421.8</v>
      </c>
      <c r="D171" s="17">
        <v>2020</v>
      </c>
      <c r="E171" s="17" t="s">
        <v>761</v>
      </c>
      <c r="G171" s="169"/>
      <c r="H171" s="179"/>
      <c r="I171" s="163"/>
      <c r="J171" s="169"/>
    </row>
    <row r="172" spans="1:10" ht="23.4" customHeight="1" x14ac:dyDescent="0.3">
      <c r="A172" s="17">
        <v>6</v>
      </c>
      <c r="B172" s="17" t="s">
        <v>773</v>
      </c>
      <c r="C172" s="22">
        <v>75645</v>
      </c>
      <c r="D172" s="17">
        <v>2023</v>
      </c>
      <c r="E172" s="17" t="s">
        <v>684</v>
      </c>
      <c r="G172" s="169"/>
      <c r="H172" s="179"/>
      <c r="I172" s="163"/>
      <c r="J172" s="169"/>
    </row>
    <row r="173" spans="1:10" ht="23.4" customHeight="1" x14ac:dyDescent="0.3">
      <c r="A173" s="17">
        <v>7</v>
      </c>
      <c r="B173" s="33" t="s">
        <v>774</v>
      </c>
      <c r="C173" s="22">
        <v>92189.03</v>
      </c>
      <c r="D173" s="17">
        <v>2010</v>
      </c>
      <c r="E173" s="17" t="s">
        <v>688</v>
      </c>
      <c r="G173" s="169"/>
      <c r="H173" s="179"/>
      <c r="I173" s="163"/>
      <c r="J173" s="169"/>
    </row>
    <row r="174" spans="1:10" ht="23.4" customHeight="1" x14ac:dyDescent="0.3">
      <c r="A174" s="17">
        <v>9</v>
      </c>
      <c r="B174" s="17" t="s">
        <v>775</v>
      </c>
      <c r="C174" s="22">
        <v>226719.61</v>
      </c>
      <c r="D174" s="17">
        <v>2023</v>
      </c>
      <c r="E174" s="17" t="s">
        <v>684</v>
      </c>
      <c r="G174" s="169"/>
      <c r="H174" s="179"/>
      <c r="I174" s="163"/>
      <c r="J174" s="169"/>
    </row>
    <row r="175" spans="1:10" ht="23.4" customHeight="1" x14ac:dyDescent="0.3">
      <c r="A175" s="17">
        <v>10</v>
      </c>
      <c r="B175" s="17" t="s">
        <v>774</v>
      </c>
      <c r="C175" s="22">
        <v>292130.82</v>
      </c>
      <c r="D175" s="17">
        <v>2006</v>
      </c>
      <c r="E175" s="17" t="s">
        <v>684</v>
      </c>
      <c r="G175" s="169"/>
      <c r="H175" s="179"/>
      <c r="I175" s="163"/>
      <c r="J175" s="169"/>
    </row>
    <row r="176" spans="1:10" ht="23.4" customHeight="1" x14ac:dyDescent="0.3">
      <c r="A176" s="17">
        <v>11</v>
      </c>
      <c r="B176" s="17" t="s">
        <v>776</v>
      </c>
      <c r="C176" s="22">
        <v>85599.51</v>
      </c>
      <c r="D176" s="17">
        <v>2006</v>
      </c>
      <c r="E176" s="17" t="s">
        <v>684</v>
      </c>
      <c r="G176" s="169"/>
      <c r="H176" s="179"/>
      <c r="I176" s="163"/>
      <c r="J176" s="169"/>
    </row>
    <row r="177" spans="1:10" ht="23.4" customHeight="1" x14ac:dyDescent="0.3">
      <c r="A177" s="17">
        <v>12</v>
      </c>
      <c r="B177" s="17" t="s">
        <v>777</v>
      </c>
      <c r="C177" s="22">
        <v>59825.78</v>
      </c>
      <c r="D177" s="17">
        <v>2019</v>
      </c>
      <c r="E177" s="17" t="s">
        <v>684</v>
      </c>
      <c r="G177" s="169"/>
      <c r="H177" s="179"/>
      <c r="I177" s="163"/>
      <c r="J177" s="169"/>
    </row>
    <row r="178" spans="1:10" ht="23.4" customHeight="1" x14ac:dyDescent="0.3">
      <c r="A178" s="17">
        <v>13</v>
      </c>
      <c r="B178" s="17" t="s">
        <v>770</v>
      </c>
      <c r="C178" s="22">
        <v>35674.99</v>
      </c>
      <c r="D178" s="17">
        <v>2019</v>
      </c>
      <c r="E178" s="17" t="s">
        <v>771</v>
      </c>
      <c r="G178" s="169"/>
      <c r="H178" s="179"/>
      <c r="I178" s="163"/>
      <c r="J178" s="169"/>
    </row>
    <row r="179" spans="1:10" ht="23.4" customHeight="1" x14ac:dyDescent="0.3">
      <c r="A179" s="17">
        <v>14</v>
      </c>
      <c r="B179" s="17" t="s">
        <v>778</v>
      </c>
      <c r="C179" s="22">
        <v>4929917.97</v>
      </c>
      <c r="D179" s="17">
        <v>2024</v>
      </c>
      <c r="E179" s="17" t="s">
        <v>779</v>
      </c>
      <c r="G179" s="169"/>
      <c r="H179" s="179"/>
      <c r="I179" s="163"/>
      <c r="J179" s="169"/>
    </row>
    <row r="180" spans="1:10" ht="23.4" customHeight="1" x14ac:dyDescent="0.3">
      <c r="A180" s="17">
        <v>15</v>
      </c>
      <c r="B180" s="17" t="s">
        <v>780</v>
      </c>
      <c r="C180" s="22">
        <v>21662.87</v>
      </c>
      <c r="D180" s="17">
        <v>2006</v>
      </c>
      <c r="E180" s="17" t="s">
        <v>684</v>
      </c>
      <c r="G180" s="169"/>
      <c r="H180" s="179"/>
      <c r="I180" s="163"/>
      <c r="J180" s="169"/>
    </row>
    <row r="181" spans="1:10" ht="23.4" customHeight="1" x14ac:dyDescent="0.3">
      <c r="A181" s="17">
        <v>16</v>
      </c>
      <c r="B181" s="17" t="s">
        <v>780</v>
      </c>
      <c r="C181" s="22">
        <v>2881.01</v>
      </c>
      <c r="D181" s="17">
        <v>2006</v>
      </c>
      <c r="E181" s="17" t="s">
        <v>771</v>
      </c>
      <c r="G181" s="169"/>
      <c r="H181" s="179"/>
      <c r="I181" s="163"/>
      <c r="J181" s="169"/>
    </row>
    <row r="182" spans="1:10" ht="23.4" customHeight="1" x14ac:dyDescent="0.3">
      <c r="A182" s="17">
        <v>17</v>
      </c>
      <c r="B182" s="17" t="s">
        <v>780</v>
      </c>
      <c r="C182" s="22">
        <v>8748.06</v>
      </c>
      <c r="D182" s="17">
        <v>2006</v>
      </c>
      <c r="E182" s="17" t="s">
        <v>688</v>
      </c>
      <c r="G182" s="169"/>
      <c r="H182" s="179"/>
      <c r="I182" s="163"/>
      <c r="J182" s="169"/>
    </row>
    <row r="183" spans="1:10" ht="23.4" customHeight="1" x14ac:dyDescent="0.3">
      <c r="A183" s="17">
        <v>18</v>
      </c>
      <c r="B183" s="17" t="s">
        <v>781</v>
      </c>
      <c r="C183" s="22">
        <v>31770</v>
      </c>
      <c r="D183" s="17">
        <v>1979</v>
      </c>
      <c r="E183" s="17" t="s">
        <v>684</v>
      </c>
      <c r="G183" s="169"/>
      <c r="H183" s="179"/>
      <c r="I183" s="163"/>
      <c r="J183" s="169"/>
    </row>
    <row r="184" spans="1:10" ht="23.4" customHeight="1" x14ac:dyDescent="0.3">
      <c r="A184" s="17">
        <v>19</v>
      </c>
      <c r="B184" s="17" t="s">
        <v>782</v>
      </c>
      <c r="C184" s="22">
        <v>1744.34</v>
      </c>
      <c r="D184" s="17">
        <v>1979</v>
      </c>
      <c r="E184" s="17" t="s">
        <v>688</v>
      </c>
      <c r="G184" s="169"/>
      <c r="H184" s="179"/>
      <c r="I184" s="163"/>
      <c r="J184" s="169"/>
    </row>
    <row r="185" spans="1:10" ht="23.4" customHeight="1" x14ac:dyDescent="0.3">
      <c r="A185" s="17">
        <v>20</v>
      </c>
      <c r="B185" s="17" t="s">
        <v>783</v>
      </c>
      <c r="C185" s="22">
        <v>63569.77</v>
      </c>
      <c r="D185" s="17">
        <v>1986</v>
      </c>
      <c r="E185" s="17" t="s">
        <v>771</v>
      </c>
      <c r="G185" s="169"/>
      <c r="H185" s="179"/>
      <c r="I185" s="163"/>
      <c r="J185" s="169"/>
    </row>
    <row r="186" spans="1:10" ht="23.4" customHeight="1" x14ac:dyDescent="0.3">
      <c r="A186" s="17">
        <v>21</v>
      </c>
      <c r="B186" s="17" t="s">
        <v>784</v>
      </c>
      <c r="C186" s="22">
        <v>47300</v>
      </c>
      <c r="D186" s="17">
        <v>1999</v>
      </c>
      <c r="E186" s="17" t="s">
        <v>684</v>
      </c>
      <c r="G186" s="169"/>
      <c r="H186" s="179"/>
      <c r="I186" s="163"/>
      <c r="J186" s="169"/>
    </row>
    <row r="187" spans="1:10" ht="23.4" customHeight="1" x14ac:dyDescent="0.3">
      <c r="A187" s="17">
        <v>22</v>
      </c>
      <c r="B187" s="17" t="s">
        <v>773</v>
      </c>
      <c r="C187" s="22">
        <v>525811.4</v>
      </c>
      <c r="D187" s="17">
        <v>1979</v>
      </c>
      <c r="E187" s="17" t="s">
        <v>684</v>
      </c>
      <c r="G187" s="169"/>
      <c r="H187" s="179"/>
      <c r="I187" s="163"/>
      <c r="J187" s="169"/>
    </row>
    <row r="188" spans="1:10" ht="23.4" customHeight="1" x14ac:dyDescent="0.3">
      <c r="A188" s="17">
        <v>23</v>
      </c>
      <c r="B188" s="17" t="s">
        <v>349</v>
      </c>
      <c r="C188" s="22">
        <v>31040</v>
      </c>
      <c r="D188" s="17">
        <v>2002</v>
      </c>
      <c r="E188" s="17" t="s">
        <v>684</v>
      </c>
      <c r="G188" s="169"/>
      <c r="H188" s="179"/>
      <c r="I188" s="163"/>
      <c r="J188" s="169"/>
    </row>
    <row r="189" spans="1:10" ht="23.4" customHeight="1" x14ac:dyDescent="0.3">
      <c r="A189" s="17">
        <v>24</v>
      </c>
      <c r="B189" s="17" t="s">
        <v>774</v>
      </c>
      <c r="C189" s="22">
        <v>5445.25</v>
      </c>
      <c r="D189" s="17">
        <v>2010</v>
      </c>
      <c r="E189" s="17" t="s">
        <v>684</v>
      </c>
      <c r="G189" s="169"/>
      <c r="H189" s="179"/>
      <c r="I189" s="163"/>
      <c r="J189" s="169"/>
    </row>
    <row r="190" spans="1:10" ht="23.4" customHeight="1" x14ac:dyDescent="0.3">
      <c r="A190" s="17">
        <v>25</v>
      </c>
      <c r="B190" s="17" t="s">
        <v>785</v>
      </c>
      <c r="C190" s="22">
        <v>217110</v>
      </c>
      <c r="D190" s="17">
        <v>1979</v>
      </c>
      <c r="E190" s="17" t="s">
        <v>684</v>
      </c>
      <c r="G190" s="169"/>
      <c r="H190" s="179"/>
      <c r="I190" s="163"/>
      <c r="J190" s="169"/>
    </row>
    <row r="191" spans="1:10" ht="23.4" customHeight="1" x14ac:dyDescent="0.3">
      <c r="A191" s="17">
        <v>26</v>
      </c>
      <c r="B191" s="17" t="s">
        <v>786</v>
      </c>
      <c r="C191" s="22">
        <v>5140</v>
      </c>
      <c r="D191" s="17">
        <v>1986</v>
      </c>
      <c r="E191" s="17" t="s">
        <v>771</v>
      </c>
      <c r="G191" s="169"/>
      <c r="H191" s="179"/>
      <c r="I191" s="163"/>
      <c r="J191" s="169"/>
    </row>
    <row r="192" spans="1:10" ht="23.4" customHeight="1" x14ac:dyDescent="0.3">
      <c r="A192" s="17">
        <v>27</v>
      </c>
      <c r="B192" s="17" t="s">
        <v>787</v>
      </c>
      <c r="C192" s="22">
        <v>63395.29</v>
      </c>
      <c r="D192" s="17">
        <v>1986</v>
      </c>
      <c r="E192" s="17" t="s">
        <v>771</v>
      </c>
      <c r="G192" s="169"/>
      <c r="H192" s="179"/>
      <c r="I192" s="163"/>
      <c r="J192" s="169"/>
    </row>
    <row r="193" spans="1:10" ht="23.4" customHeight="1" x14ac:dyDescent="0.3">
      <c r="A193" s="17">
        <v>28</v>
      </c>
      <c r="B193" s="17" t="s">
        <v>788</v>
      </c>
      <c r="C193" s="22">
        <v>5020</v>
      </c>
      <c r="D193" s="17">
        <v>1986</v>
      </c>
      <c r="E193" s="17" t="s">
        <v>771</v>
      </c>
      <c r="G193" s="169"/>
      <c r="H193" s="179"/>
      <c r="I193" s="163"/>
      <c r="J193" s="169"/>
    </row>
    <row r="194" spans="1:10" ht="23.4" customHeight="1" x14ac:dyDescent="0.3">
      <c r="A194" s="17">
        <v>29</v>
      </c>
      <c r="B194" s="17" t="s">
        <v>773</v>
      </c>
      <c r="C194" s="22">
        <v>680805.29</v>
      </c>
      <c r="D194" s="17">
        <v>1979</v>
      </c>
      <c r="E194" s="17" t="s">
        <v>688</v>
      </c>
      <c r="G194" s="169"/>
      <c r="H194" s="179"/>
      <c r="I194" s="163"/>
      <c r="J194" s="169"/>
    </row>
    <row r="195" spans="1:10" ht="23.4" customHeight="1" x14ac:dyDescent="0.3">
      <c r="A195" s="17">
        <v>30</v>
      </c>
      <c r="B195" s="17" t="s">
        <v>789</v>
      </c>
      <c r="C195" s="22">
        <v>23180</v>
      </c>
      <c r="D195" s="17">
        <v>1979</v>
      </c>
      <c r="E195" s="17" t="s">
        <v>688</v>
      </c>
      <c r="G195" s="169"/>
      <c r="H195" s="179"/>
      <c r="I195" s="163"/>
      <c r="J195" s="169"/>
    </row>
    <row r="196" spans="1:10" ht="23.4" customHeight="1" x14ac:dyDescent="0.3">
      <c r="A196" s="17">
        <v>31</v>
      </c>
      <c r="B196" s="17" t="s">
        <v>773</v>
      </c>
      <c r="C196" s="22">
        <v>6452</v>
      </c>
      <c r="D196" s="17">
        <v>2006</v>
      </c>
      <c r="E196" s="17" t="s">
        <v>684</v>
      </c>
      <c r="G196" s="169"/>
      <c r="H196" s="179"/>
      <c r="I196" s="163"/>
      <c r="J196" s="169"/>
    </row>
    <row r="197" spans="1:10" ht="23.4" customHeight="1" x14ac:dyDescent="0.3">
      <c r="A197" s="17">
        <v>32</v>
      </c>
      <c r="B197" s="17" t="s">
        <v>774</v>
      </c>
      <c r="C197" s="22">
        <v>1223084.68</v>
      </c>
      <c r="D197" s="17">
        <v>2010</v>
      </c>
      <c r="E197" s="17" t="s">
        <v>684</v>
      </c>
      <c r="G197" s="169"/>
      <c r="H197" s="179"/>
      <c r="I197" s="163"/>
      <c r="J197" s="169"/>
    </row>
    <row r="198" spans="1:10" ht="23.4" customHeight="1" x14ac:dyDescent="0.3">
      <c r="A198" s="17">
        <v>33</v>
      </c>
      <c r="B198" s="17" t="s">
        <v>790</v>
      </c>
      <c r="C198" s="22">
        <v>17775.2</v>
      </c>
      <c r="D198" s="17">
        <v>2002</v>
      </c>
      <c r="E198" s="17" t="s">
        <v>684</v>
      </c>
      <c r="G198" s="169"/>
      <c r="H198" s="179"/>
      <c r="I198" s="163"/>
      <c r="J198" s="169"/>
    </row>
    <row r="199" spans="1:10" ht="23.4" customHeight="1" x14ac:dyDescent="0.3">
      <c r="A199" s="17">
        <v>34</v>
      </c>
      <c r="B199" s="17" t="s">
        <v>791</v>
      </c>
      <c r="C199" s="22">
        <v>65041.37</v>
      </c>
      <c r="D199" s="17">
        <v>1986</v>
      </c>
      <c r="E199" s="17" t="s">
        <v>771</v>
      </c>
      <c r="G199" s="169"/>
      <c r="H199" s="179"/>
      <c r="I199" s="163"/>
      <c r="J199" s="169"/>
    </row>
    <row r="200" spans="1:10" ht="23.4" customHeight="1" x14ac:dyDescent="0.3">
      <c r="A200" s="17">
        <v>35</v>
      </c>
      <c r="B200" s="17" t="s">
        <v>792</v>
      </c>
      <c r="C200" s="22">
        <v>1344.99</v>
      </c>
      <c r="D200" s="17">
        <v>2002</v>
      </c>
      <c r="E200" s="17" t="s">
        <v>684</v>
      </c>
      <c r="G200" s="169"/>
      <c r="H200" s="179"/>
      <c r="I200" s="163"/>
      <c r="J200" s="169"/>
    </row>
    <row r="201" spans="1:10" ht="23.4" customHeight="1" x14ac:dyDescent="0.3">
      <c r="A201" s="17">
        <v>36</v>
      </c>
      <c r="B201" s="17" t="s">
        <v>793</v>
      </c>
      <c r="C201" s="22">
        <v>9928.43</v>
      </c>
      <c r="D201" s="17">
        <v>2002</v>
      </c>
      <c r="E201" s="17" t="s">
        <v>684</v>
      </c>
      <c r="G201" s="169"/>
      <c r="H201" s="179"/>
      <c r="I201" s="163"/>
      <c r="J201" s="169"/>
    </row>
    <row r="202" spans="1:10" ht="23.4" customHeight="1" x14ac:dyDescent="0.3">
      <c r="A202" s="17">
        <v>37</v>
      </c>
      <c r="B202" s="17" t="s">
        <v>774</v>
      </c>
      <c r="C202" s="22">
        <v>32100</v>
      </c>
      <c r="D202" s="17">
        <v>2002</v>
      </c>
      <c r="E202" s="17" t="s">
        <v>684</v>
      </c>
      <c r="G202" s="169"/>
      <c r="H202" s="179"/>
      <c r="I202" s="163"/>
      <c r="J202" s="169"/>
    </row>
    <row r="203" spans="1:10" ht="23.4" customHeight="1" x14ac:dyDescent="0.3">
      <c r="A203" s="17">
        <v>38</v>
      </c>
      <c r="B203" s="17" t="s">
        <v>774</v>
      </c>
      <c r="C203" s="22">
        <v>9744.92</v>
      </c>
      <c r="D203" s="17">
        <v>2002</v>
      </c>
      <c r="E203" s="17" t="s">
        <v>684</v>
      </c>
      <c r="G203" s="169"/>
      <c r="H203" s="179"/>
      <c r="I203" s="163"/>
      <c r="J203" s="169"/>
    </row>
    <row r="204" spans="1:10" ht="23.4" customHeight="1" x14ac:dyDescent="0.3">
      <c r="A204" s="17">
        <v>39</v>
      </c>
      <c r="B204" s="17" t="s">
        <v>774</v>
      </c>
      <c r="C204" s="22">
        <v>1491338.6</v>
      </c>
      <c r="D204" s="17">
        <v>2002</v>
      </c>
      <c r="E204" s="17" t="s">
        <v>684</v>
      </c>
      <c r="G204" s="169"/>
      <c r="H204" s="179"/>
      <c r="I204" s="163"/>
      <c r="J204" s="169"/>
    </row>
    <row r="205" spans="1:10" ht="23.4" customHeight="1" x14ac:dyDescent="0.3">
      <c r="A205" s="17">
        <v>40</v>
      </c>
      <c r="B205" s="17" t="s">
        <v>794</v>
      </c>
      <c r="C205" s="22">
        <v>7397.77</v>
      </c>
      <c r="D205" s="17">
        <v>2002</v>
      </c>
      <c r="E205" s="17" t="s">
        <v>684</v>
      </c>
      <c r="G205" s="169"/>
      <c r="H205" s="179"/>
      <c r="I205" s="163"/>
      <c r="J205" s="169"/>
    </row>
    <row r="206" spans="1:10" ht="23.4" customHeight="1" x14ac:dyDescent="0.3">
      <c r="A206" s="17">
        <v>41</v>
      </c>
      <c r="B206" s="17" t="s">
        <v>795</v>
      </c>
      <c r="C206" s="22">
        <v>12591.58</v>
      </c>
      <c r="D206" s="17">
        <v>2004</v>
      </c>
      <c r="E206" s="17" t="s">
        <v>761</v>
      </c>
      <c r="G206" s="169"/>
      <c r="H206" s="179"/>
      <c r="I206" s="163"/>
      <c r="J206" s="169"/>
    </row>
    <row r="207" spans="1:10" ht="23.4" customHeight="1" x14ac:dyDescent="0.3">
      <c r="A207" s="17">
        <v>42</v>
      </c>
      <c r="B207" s="17" t="s">
        <v>774</v>
      </c>
      <c r="C207" s="22">
        <v>219195.42</v>
      </c>
      <c r="D207" s="17">
        <v>2004</v>
      </c>
      <c r="E207" s="17" t="s">
        <v>684</v>
      </c>
      <c r="G207" s="169"/>
      <c r="H207" s="179"/>
      <c r="I207" s="163"/>
      <c r="J207" s="169"/>
    </row>
    <row r="208" spans="1:10" ht="23.4" customHeight="1" x14ac:dyDescent="0.3">
      <c r="A208" s="17">
        <v>43</v>
      </c>
      <c r="B208" s="17" t="s">
        <v>796</v>
      </c>
      <c r="C208" s="22">
        <v>11630.4</v>
      </c>
      <c r="D208" s="17">
        <v>2004</v>
      </c>
      <c r="E208" s="17" t="s">
        <v>797</v>
      </c>
      <c r="G208" s="169"/>
      <c r="H208" s="179"/>
      <c r="I208" s="163"/>
      <c r="J208" s="169"/>
    </row>
    <row r="209" spans="1:10" ht="23.4" customHeight="1" x14ac:dyDescent="0.3">
      <c r="A209" s="17">
        <v>44</v>
      </c>
      <c r="B209" s="17" t="s">
        <v>798</v>
      </c>
      <c r="C209" s="22">
        <v>83698.28</v>
      </c>
      <c r="D209" s="17">
        <v>2012</v>
      </c>
      <c r="E209" s="17" t="s">
        <v>684</v>
      </c>
      <c r="G209" s="169"/>
      <c r="H209" s="179"/>
      <c r="I209" s="163"/>
      <c r="J209" s="169"/>
    </row>
    <row r="210" spans="1:10" ht="23.4" customHeight="1" x14ac:dyDescent="0.3">
      <c r="A210" s="17">
        <v>45</v>
      </c>
      <c r="B210" s="17" t="s">
        <v>799</v>
      </c>
      <c r="C210" s="22">
        <v>22743.25</v>
      </c>
      <c r="D210" s="17">
        <v>2013</v>
      </c>
      <c r="E210" s="17" t="s">
        <v>684</v>
      </c>
      <c r="G210" s="169"/>
      <c r="H210" s="179"/>
      <c r="I210" s="163"/>
      <c r="J210" s="169"/>
    </row>
    <row r="211" spans="1:10" ht="23.4" customHeight="1" x14ac:dyDescent="0.3">
      <c r="A211" s="17">
        <v>46</v>
      </c>
      <c r="B211" s="17" t="s">
        <v>800</v>
      </c>
      <c r="C211" s="22">
        <v>19766.3</v>
      </c>
      <c r="D211" s="17">
        <v>2012</v>
      </c>
      <c r="E211" s="17" t="s">
        <v>688</v>
      </c>
      <c r="G211" s="169"/>
      <c r="H211" s="179"/>
      <c r="I211" s="163"/>
      <c r="J211" s="169"/>
    </row>
    <row r="212" spans="1:10" ht="23.4" customHeight="1" x14ac:dyDescent="0.3">
      <c r="A212" s="17">
        <v>47</v>
      </c>
      <c r="B212" s="17" t="s">
        <v>801</v>
      </c>
      <c r="C212" s="22">
        <v>39954.97</v>
      </c>
      <c r="D212" s="17">
        <v>2016</v>
      </c>
      <c r="E212" s="17" t="s">
        <v>684</v>
      </c>
      <c r="G212" s="169"/>
      <c r="H212" s="179"/>
      <c r="I212" s="163"/>
      <c r="J212" s="169"/>
    </row>
    <row r="213" spans="1:10" ht="23.4" customHeight="1" x14ac:dyDescent="0.3">
      <c r="A213" s="17">
        <v>48</v>
      </c>
      <c r="B213" s="17" t="s">
        <v>802</v>
      </c>
      <c r="C213" s="22">
        <v>6961.5</v>
      </c>
      <c r="D213" s="17">
        <v>2006</v>
      </c>
      <c r="E213" s="17" t="s">
        <v>688</v>
      </c>
      <c r="G213" s="169"/>
      <c r="H213" s="179"/>
      <c r="I213" s="163"/>
      <c r="J213" s="169"/>
    </row>
    <row r="214" spans="1:10" ht="23.4" customHeight="1" x14ac:dyDescent="0.3">
      <c r="A214" s="17">
        <v>49</v>
      </c>
      <c r="B214" s="277" t="s">
        <v>803</v>
      </c>
      <c r="C214" s="278">
        <f>SUM(C167:C213)</f>
        <v>13685889.939999996</v>
      </c>
      <c r="D214" s="277"/>
      <c r="E214" s="277"/>
      <c r="G214" s="169"/>
      <c r="H214" s="179"/>
      <c r="I214" s="163"/>
      <c r="J214" s="169"/>
    </row>
    <row r="216" spans="1:10" ht="23.4" customHeight="1" x14ac:dyDescent="0.3">
      <c r="B216" s="163" t="s">
        <v>733</v>
      </c>
      <c r="C216" s="175">
        <f>C165+C161+C154+C145+C140+C135+C130+C124+C119+C112+C106+C102+C214</f>
        <v>74433458.319999993</v>
      </c>
    </row>
  </sheetData>
  <mergeCells count="5">
    <mergeCell ref="L2:P2"/>
    <mergeCell ref="A6:A7"/>
    <mergeCell ref="B6:B7"/>
    <mergeCell ref="F6:F7"/>
    <mergeCell ref="E6:E7"/>
  </mergeCells>
  <phoneticPr fontId="31" type="noConversion"/>
  <pageMargins left="0.32" right="0.32" top="0.74803149606299213" bottom="0.74803149606299213" header="0.31496062992125984" footer="0.31496062992125984"/>
  <pageSetup paperSize="9" scale="3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69727-6620-4F8A-A1AF-B40817721FB2}">
  <sheetPr>
    <pageSetUpPr fitToPage="1"/>
  </sheetPr>
  <dimension ref="A1:X26"/>
  <sheetViews>
    <sheetView workbookViewId="0">
      <selection activeCell="D2" sqref="D2"/>
    </sheetView>
  </sheetViews>
  <sheetFormatPr defaultColWidth="9.21875" defaultRowHeight="13.8" x14ac:dyDescent="0.3"/>
  <cols>
    <col min="1" max="1" width="5" style="134" customWidth="1"/>
    <col min="2" max="2" width="67.77734375" style="134" bestFit="1" customWidth="1"/>
    <col min="3" max="3" width="27.44140625" style="134" customWidth="1"/>
    <col min="4" max="11" width="20.21875" style="243" customWidth="1"/>
    <col min="12" max="13" width="21.77734375" style="243" bestFit="1" customWidth="1"/>
    <col min="14" max="14" width="25.77734375" style="243" customWidth="1"/>
    <col min="15" max="15" width="21.77734375" style="243" bestFit="1" customWidth="1"/>
    <col min="16" max="16" width="25.21875" style="243" bestFit="1" customWidth="1"/>
    <col min="17" max="18" width="21.77734375" style="243" bestFit="1" customWidth="1"/>
    <col min="19" max="19" width="20.6640625" style="240" customWidth="1"/>
    <col min="20" max="20" width="31.33203125" style="134" customWidth="1"/>
    <col min="21" max="16384" width="9.21875" style="134"/>
  </cols>
  <sheetData>
    <row r="1" spans="1:24" ht="42.6" customHeight="1" x14ac:dyDescent="0.3">
      <c r="A1" s="4" t="s">
        <v>19</v>
      </c>
      <c r="B1" s="5"/>
      <c r="C1" s="5" t="s">
        <v>742</v>
      </c>
      <c r="D1" s="253"/>
      <c r="E1" s="253"/>
      <c r="O1" s="270"/>
    </row>
    <row r="2" spans="1:24" ht="34.200000000000003" customHeight="1" x14ac:dyDescent="0.3">
      <c r="A2" s="137" t="s">
        <v>54</v>
      </c>
      <c r="B2" s="137"/>
      <c r="C2" s="274"/>
      <c r="D2" s="253"/>
      <c r="E2" s="270"/>
      <c r="F2" s="270"/>
      <c r="G2" s="270"/>
      <c r="H2" s="270"/>
      <c r="I2" s="270"/>
      <c r="J2" s="270"/>
      <c r="L2" s="270"/>
      <c r="M2" s="270"/>
      <c r="N2" s="270"/>
      <c r="P2" s="270"/>
      <c r="Q2" s="270"/>
      <c r="R2" s="270"/>
    </row>
    <row r="3" spans="1:24" x14ac:dyDescent="0.3">
      <c r="A3" s="5"/>
      <c r="B3" s="138"/>
      <c r="C3" s="8"/>
      <c r="D3" s="253"/>
      <c r="E3" s="253"/>
    </row>
    <row r="4" spans="1:24" ht="35.25" customHeight="1" x14ac:dyDescent="0.3">
      <c r="A4" s="6" t="s">
        <v>0</v>
      </c>
      <c r="B4" s="254" t="s">
        <v>25</v>
      </c>
      <c r="C4" s="7" t="s">
        <v>241</v>
      </c>
      <c r="D4" s="283" t="s">
        <v>282</v>
      </c>
      <c r="E4" s="291" t="s">
        <v>391</v>
      </c>
      <c r="F4" s="138" t="s">
        <v>377</v>
      </c>
      <c r="G4" s="138" t="s">
        <v>403</v>
      </c>
      <c r="H4" s="138" t="s">
        <v>426</v>
      </c>
      <c r="I4" s="138" t="s">
        <v>460</v>
      </c>
      <c r="J4" s="138" t="s">
        <v>485</v>
      </c>
      <c r="K4" s="138" t="s">
        <v>508</v>
      </c>
      <c r="L4" s="138" t="s">
        <v>511</v>
      </c>
      <c r="M4" s="138" t="s">
        <v>544</v>
      </c>
      <c r="N4" s="138" t="s">
        <v>287</v>
      </c>
      <c r="O4" s="283" t="s">
        <v>615</v>
      </c>
      <c r="P4" s="283" t="s">
        <v>641</v>
      </c>
      <c r="Q4" s="283" t="s">
        <v>698</v>
      </c>
      <c r="R4" s="138" t="s">
        <v>705</v>
      </c>
      <c r="S4" s="292" t="s">
        <v>808</v>
      </c>
      <c r="T4" s="10"/>
      <c r="U4" s="10"/>
    </row>
    <row r="5" spans="1:24" ht="14.4" customHeight="1" x14ac:dyDescent="0.3">
      <c r="A5" s="6">
        <v>1</v>
      </c>
      <c r="B5" s="196" t="s">
        <v>11</v>
      </c>
      <c r="C5" s="139">
        <f>SUM(D5:R5)</f>
        <v>667890</v>
      </c>
      <c r="D5" s="186">
        <v>112840.92</v>
      </c>
      <c r="E5" s="186">
        <v>175093.25</v>
      </c>
      <c r="F5" s="186">
        <v>94161.54</v>
      </c>
      <c r="G5" s="186"/>
      <c r="H5" s="186">
        <v>2100</v>
      </c>
      <c r="I5" s="186">
        <v>0</v>
      </c>
      <c r="J5" s="186"/>
      <c r="K5" s="186">
        <v>71007.929999999993</v>
      </c>
      <c r="L5" s="186">
        <v>65270.5</v>
      </c>
      <c r="M5" s="186">
        <v>142899.47</v>
      </c>
      <c r="N5" s="186">
        <v>0</v>
      </c>
      <c r="O5" s="186">
        <v>0</v>
      </c>
      <c r="P5" s="293">
        <v>0</v>
      </c>
      <c r="Q5" s="186">
        <v>4516.3900000000003</v>
      </c>
      <c r="R5" s="186"/>
      <c r="S5" s="329">
        <v>3056955.2399999993</v>
      </c>
      <c r="T5" s="340" t="s">
        <v>809</v>
      </c>
      <c r="U5" s="10"/>
    </row>
    <row r="6" spans="1:24" x14ac:dyDescent="0.3">
      <c r="A6" s="6">
        <v>2</v>
      </c>
      <c r="B6" s="196" t="s">
        <v>706</v>
      </c>
      <c r="C6" s="139">
        <f t="shared" ref="C6:C12" si="0">SUM(D6:T6)</f>
        <v>1240344.8699999999</v>
      </c>
      <c r="D6" s="186">
        <v>1057894.2</v>
      </c>
      <c r="E6" s="186">
        <v>15100.64</v>
      </c>
      <c r="F6" s="186">
        <v>13580.88</v>
      </c>
      <c r="G6" s="186">
        <v>4980</v>
      </c>
      <c r="H6" s="186">
        <v>6000</v>
      </c>
      <c r="I6" s="186">
        <v>8619.2999999999993</v>
      </c>
      <c r="J6" s="186">
        <v>1851.47</v>
      </c>
      <c r="K6" s="186">
        <v>10616</v>
      </c>
      <c r="L6" s="186">
        <v>17600.689999999999</v>
      </c>
      <c r="M6" s="186">
        <v>1715</v>
      </c>
      <c r="N6" s="186">
        <v>0</v>
      </c>
      <c r="O6" s="186">
        <v>0</v>
      </c>
      <c r="P6" s="293">
        <v>0</v>
      </c>
      <c r="Q6" s="186">
        <v>84958.11</v>
      </c>
      <c r="R6" s="186">
        <v>17428.580000000002</v>
      </c>
      <c r="S6" s="329"/>
      <c r="T6" s="340"/>
      <c r="U6" s="10"/>
    </row>
    <row r="7" spans="1:24" x14ac:dyDescent="0.3">
      <c r="A7" s="6">
        <v>3</v>
      </c>
      <c r="B7" s="196" t="s">
        <v>12</v>
      </c>
      <c r="C7" s="139">
        <f t="shared" si="0"/>
        <v>789072.66</v>
      </c>
      <c r="D7" s="186">
        <v>691640.88</v>
      </c>
      <c r="E7" s="186"/>
      <c r="F7" s="186">
        <v>8750</v>
      </c>
      <c r="G7" s="186"/>
      <c r="H7" s="186">
        <v>4145.1000000000004</v>
      </c>
      <c r="I7" s="186">
        <v>16049.14</v>
      </c>
      <c r="J7" s="186">
        <v>9200</v>
      </c>
      <c r="K7" s="186">
        <v>10414</v>
      </c>
      <c r="L7" s="186">
        <v>23630.74</v>
      </c>
      <c r="M7" s="186">
        <v>17242.8</v>
      </c>
      <c r="N7" s="186">
        <v>8000</v>
      </c>
      <c r="O7" s="186">
        <v>0</v>
      </c>
      <c r="P7" s="293">
        <v>0</v>
      </c>
      <c r="Q7" s="186">
        <v>0</v>
      </c>
      <c r="R7" s="186"/>
      <c r="S7" s="329"/>
      <c r="T7" s="340"/>
      <c r="U7" s="10"/>
    </row>
    <row r="8" spans="1:24" x14ac:dyDescent="0.3">
      <c r="A8" s="6">
        <v>4</v>
      </c>
      <c r="B8" s="196" t="s">
        <v>21</v>
      </c>
      <c r="C8" s="139">
        <f t="shared" si="0"/>
        <v>3742757.91</v>
      </c>
      <c r="D8" s="186">
        <v>2896643.69</v>
      </c>
      <c r="E8" s="186">
        <v>17597.64</v>
      </c>
      <c r="F8" s="186"/>
      <c r="G8" s="186"/>
      <c r="H8" s="186"/>
      <c r="I8" s="186">
        <v>0</v>
      </c>
      <c r="J8" s="186"/>
      <c r="K8" s="186"/>
      <c r="L8" s="186"/>
      <c r="M8" s="186">
        <v>8339.4</v>
      </c>
      <c r="N8" s="186">
        <v>5000</v>
      </c>
      <c r="O8" s="186">
        <v>0</v>
      </c>
      <c r="P8" s="293">
        <v>0</v>
      </c>
      <c r="Q8" s="186">
        <v>815177.18</v>
      </c>
      <c r="R8" s="186"/>
      <c r="S8" s="329"/>
      <c r="T8" s="340"/>
      <c r="U8" s="10"/>
    </row>
    <row r="9" spans="1:24" x14ac:dyDescent="0.3">
      <c r="A9" s="6">
        <v>5</v>
      </c>
      <c r="B9" s="196" t="s">
        <v>22</v>
      </c>
      <c r="C9" s="139">
        <f t="shared" si="0"/>
        <v>232628.71</v>
      </c>
      <c r="D9" s="186">
        <v>207628.71</v>
      </c>
      <c r="E9" s="186"/>
      <c r="F9" s="186"/>
      <c r="G9" s="186"/>
      <c r="H9" s="186">
        <v>10000</v>
      </c>
      <c r="I9" s="186">
        <v>0</v>
      </c>
      <c r="J9" s="186"/>
      <c r="K9" s="186"/>
      <c r="L9" s="186"/>
      <c r="M9" s="186">
        <v>15000</v>
      </c>
      <c r="N9" s="10"/>
      <c r="O9" s="186">
        <v>0</v>
      </c>
      <c r="P9" s="293">
        <v>0</v>
      </c>
      <c r="Q9" s="186">
        <v>0</v>
      </c>
      <c r="R9" s="186"/>
      <c r="S9" s="329"/>
      <c r="T9" s="340"/>
      <c r="U9" s="10"/>
    </row>
    <row r="10" spans="1:24" x14ac:dyDescent="0.3">
      <c r="A10" s="6">
        <v>6</v>
      </c>
      <c r="B10" s="196" t="s">
        <v>23</v>
      </c>
      <c r="C10" s="139">
        <f t="shared" si="0"/>
        <v>593638.52999999991</v>
      </c>
      <c r="D10" s="186">
        <v>512721.79</v>
      </c>
      <c r="E10" s="186"/>
      <c r="F10" s="186"/>
      <c r="G10" s="186"/>
      <c r="H10" s="186">
        <v>21113.94</v>
      </c>
      <c r="I10" s="186">
        <v>0</v>
      </c>
      <c r="J10" s="186">
        <v>5130</v>
      </c>
      <c r="K10" s="186"/>
      <c r="L10" s="186">
        <v>4199.24</v>
      </c>
      <c r="M10" s="186">
        <v>4426</v>
      </c>
      <c r="N10" s="186">
        <v>5667.78</v>
      </c>
      <c r="O10" s="186">
        <v>0</v>
      </c>
      <c r="P10" s="293">
        <v>4536.6899999999996</v>
      </c>
      <c r="Q10" s="186">
        <v>35843.089999999997</v>
      </c>
      <c r="R10" s="186"/>
      <c r="S10" s="329"/>
      <c r="T10" s="340"/>
      <c r="U10" s="10"/>
    </row>
    <row r="11" spans="1:24" x14ac:dyDescent="0.3">
      <c r="A11" s="6">
        <v>7</v>
      </c>
      <c r="B11" s="255" t="s">
        <v>24</v>
      </c>
      <c r="C11" s="139">
        <f t="shared" si="0"/>
        <v>7743518.5399999991</v>
      </c>
      <c r="D11" s="186">
        <v>2952734.36</v>
      </c>
      <c r="E11" s="186">
        <v>627708</v>
      </c>
      <c r="F11" s="186">
        <v>451009.48</v>
      </c>
      <c r="G11" s="186">
        <v>303901.67</v>
      </c>
      <c r="H11" s="186">
        <v>611356.71</v>
      </c>
      <c r="I11" s="186">
        <v>372321.42</v>
      </c>
      <c r="J11" s="186">
        <v>411672.61</v>
      </c>
      <c r="K11" s="186">
        <v>76781.119999999995</v>
      </c>
      <c r="L11" s="186">
        <v>674985.09</v>
      </c>
      <c r="M11" s="186">
        <v>689496.54</v>
      </c>
      <c r="N11" s="186">
        <v>203648.52</v>
      </c>
      <c r="O11" s="186">
        <v>211869.06</v>
      </c>
      <c r="P11" s="293">
        <v>156033.96</v>
      </c>
      <c r="Q11" s="186">
        <v>0</v>
      </c>
      <c r="R11" s="186"/>
      <c r="S11" s="329"/>
      <c r="T11" s="340"/>
      <c r="U11" s="10"/>
    </row>
    <row r="12" spans="1:24" s="243" customFormat="1" x14ac:dyDescent="0.3">
      <c r="A12" s="256">
        <v>8</v>
      </c>
      <c r="B12" s="257" t="s">
        <v>13</v>
      </c>
      <c r="C12" s="258">
        <f t="shared" si="0"/>
        <v>1169053.3999999999</v>
      </c>
      <c r="D12" s="186">
        <v>0</v>
      </c>
      <c r="E12" s="186">
        <v>117477.03</v>
      </c>
      <c r="F12" s="186">
        <v>42321.72</v>
      </c>
      <c r="G12" s="186">
        <v>56320.68</v>
      </c>
      <c r="H12" s="186">
        <v>48907.54</v>
      </c>
      <c r="I12" s="186">
        <v>39765.54</v>
      </c>
      <c r="J12" s="186">
        <v>56905.82</v>
      </c>
      <c r="K12" s="186"/>
      <c r="L12" s="186">
        <v>115502.04</v>
      </c>
      <c r="M12" s="186">
        <v>124224.57</v>
      </c>
      <c r="N12" s="186">
        <v>0</v>
      </c>
      <c r="O12" s="186">
        <v>567628.46</v>
      </c>
      <c r="P12" s="293">
        <v>0</v>
      </c>
      <c r="Q12" s="186">
        <v>0</v>
      </c>
      <c r="R12" s="186"/>
      <c r="S12" s="329"/>
      <c r="T12" s="340"/>
      <c r="U12" s="10"/>
      <c r="V12" s="134"/>
      <c r="W12" s="134"/>
      <c r="X12" s="134"/>
    </row>
    <row r="13" spans="1:24" ht="20.25" customHeight="1" x14ac:dyDescent="0.3">
      <c r="A13" s="7" t="s">
        <v>14</v>
      </c>
      <c r="B13" s="117" t="s">
        <v>15</v>
      </c>
      <c r="C13" s="139"/>
      <c r="D13" s="138"/>
      <c r="E13" s="138"/>
      <c r="F13" s="138"/>
      <c r="G13" s="138"/>
      <c r="H13" s="138"/>
      <c r="I13" s="138"/>
      <c r="J13" s="138"/>
      <c r="K13" s="138"/>
      <c r="L13" s="138"/>
      <c r="M13" s="138"/>
      <c r="N13" s="138"/>
      <c r="O13" s="138"/>
      <c r="P13" s="138"/>
      <c r="Q13" s="138"/>
      <c r="R13" s="138"/>
      <c r="S13" s="191"/>
      <c r="T13" s="340"/>
      <c r="U13" s="10"/>
    </row>
    <row r="14" spans="1:24" x14ac:dyDescent="0.3">
      <c r="A14" s="6">
        <v>1</v>
      </c>
      <c r="B14" s="98" t="s">
        <v>704</v>
      </c>
      <c r="C14" s="139">
        <f>SUM(D14:T14)</f>
        <v>157199.78</v>
      </c>
      <c r="D14" s="186">
        <f>H24</f>
        <v>28290</v>
      </c>
      <c r="E14" s="186">
        <v>0</v>
      </c>
      <c r="F14" s="186">
        <v>0</v>
      </c>
      <c r="G14" s="186">
        <v>0</v>
      </c>
      <c r="H14" s="186">
        <v>0</v>
      </c>
      <c r="I14" s="186">
        <v>0</v>
      </c>
      <c r="J14" s="186">
        <v>0</v>
      </c>
      <c r="K14" s="186">
        <v>0</v>
      </c>
      <c r="L14" s="186">
        <v>0</v>
      </c>
      <c r="M14" s="186">
        <v>0</v>
      </c>
      <c r="N14" s="186">
        <v>0</v>
      </c>
      <c r="O14" s="186">
        <v>0</v>
      </c>
      <c r="P14" s="186">
        <v>0</v>
      </c>
      <c r="Q14" s="294">
        <f>H26</f>
        <v>128909.78</v>
      </c>
      <c r="R14" s="186">
        <v>0</v>
      </c>
      <c r="S14" s="191"/>
      <c r="T14" s="10"/>
      <c r="U14" s="10"/>
    </row>
    <row r="15" spans="1:24" x14ac:dyDescent="0.3">
      <c r="A15" s="136"/>
      <c r="B15" s="136"/>
      <c r="C15" s="190"/>
      <c r="D15" s="272"/>
      <c r="E15" s="272"/>
      <c r="F15" s="272"/>
    </row>
    <row r="16" spans="1:24" ht="14.4" x14ac:dyDescent="0.3">
      <c r="A16" s="5"/>
      <c r="B16" s="5" t="s">
        <v>807</v>
      </c>
      <c r="C16" s="290">
        <f>SUM(C5:C11)+S5</f>
        <v>18066806.459999997</v>
      </c>
      <c r="D16" s="342">
        <v>3056955.2399999993</v>
      </c>
      <c r="E16" s="295" t="s">
        <v>810</v>
      </c>
    </row>
    <row r="17" spans="1:24" ht="14.4" x14ac:dyDescent="0.3">
      <c r="A17" s="5"/>
      <c r="B17" s="5"/>
      <c r="C17" s="186"/>
      <c r="D17" s="253"/>
      <c r="E17" s="253"/>
      <c r="T17" s="341">
        <v>3056955.2399999993</v>
      </c>
    </row>
    <row r="18" spans="1:24" x14ac:dyDescent="0.3">
      <c r="A18" s="5"/>
      <c r="B18" s="5"/>
      <c r="C18" s="186"/>
      <c r="D18" s="253"/>
      <c r="E18" s="253"/>
    </row>
    <row r="19" spans="1:24" x14ac:dyDescent="0.3">
      <c r="A19" s="5"/>
      <c r="B19" s="5" t="s">
        <v>743</v>
      </c>
      <c r="C19" s="186"/>
      <c r="D19" s="253"/>
      <c r="E19" s="253"/>
    </row>
    <row r="20" spans="1:24" x14ac:dyDescent="0.3">
      <c r="A20" s="5"/>
      <c r="B20" s="5"/>
      <c r="C20" s="5"/>
      <c r="D20" s="253"/>
      <c r="E20" s="253"/>
    </row>
    <row r="21" spans="1:24" x14ac:dyDescent="0.3">
      <c r="A21" s="327" t="s">
        <v>20</v>
      </c>
      <c r="B21" s="328"/>
      <c r="C21" s="328"/>
      <c r="D21" s="328"/>
      <c r="E21" s="328"/>
      <c r="F21" s="10"/>
      <c r="G21" s="10"/>
      <c r="H21" s="10"/>
      <c r="I21" s="10"/>
    </row>
    <row r="22" spans="1:24" ht="41.4" x14ac:dyDescent="0.3">
      <c r="A22" s="273" t="s">
        <v>0</v>
      </c>
      <c r="B22" s="273" t="s">
        <v>41</v>
      </c>
      <c r="C22" s="273" t="s">
        <v>16</v>
      </c>
      <c r="D22" s="273" t="s">
        <v>39</v>
      </c>
      <c r="E22" s="273" t="s">
        <v>40</v>
      </c>
      <c r="F22" s="273" t="s">
        <v>50</v>
      </c>
      <c r="G22" s="273" t="s">
        <v>42</v>
      </c>
      <c r="H22" s="273" t="s">
        <v>17</v>
      </c>
      <c r="I22" s="223" t="s">
        <v>18</v>
      </c>
    </row>
    <row r="23" spans="1:24" s="243" customFormat="1" x14ac:dyDescent="0.3">
      <c r="A23" s="126" t="s">
        <v>54</v>
      </c>
      <c r="B23" s="127"/>
      <c r="C23" s="127"/>
      <c r="D23" s="127"/>
      <c r="E23" s="127"/>
      <c r="F23" s="127"/>
      <c r="G23" s="127"/>
      <c r="H23" s="127"/>
      <c r="I23" s="279"/>
      <c r="S23" s="240"/>
    </row>
    <row r="24" spans="1:24" s="135" customFormat="1" x14ac:dyDescent="0.3">
      <c r="A24" s="12">
        <v>1</v>
      </c>
      <c r="B24" s="13" t="s">
        <v>217</v>
      </c>
      <c r="C24" s="12">
        <v>2022</v>
      </c>
      <c r="D24" s="12">
        <v>2022</v>
      </c>
      <c r="E24" s="13" t="s">
        <v>149</v>
      </c>
      <c r="F24" s="12" t="s">
        <v>147</v>
      </c>
      <c r="G24" s="13" t="s">
        <v>148</v>
      </c>
      <c r="H24" s="101">
        <v>28290</v>
      </c>
      <c r="I24" s="9" t="s">
        <v>216</v>
      </c>
      <c r="J24" s="253"/>
      <c r="K24" s="253"/>
      <c r="L24" s="253"/>
      <c r="M24" s="253"/>
      <c r="N24" s="253"/>
      <c r="O24" s="253"/>
      <c r="P24" s="253"/>
      <c r="Q24" s="253"/>
      <c r="R24" s="253"/>
      <c r="S24" s="271"/>
    </row>
    <row r="25" spans="1:24" s="243" customFormat="1" x14ac:dyDescent="0.3">
      <c r="A25" s="128" t="s">
        <v>698</v>
      </c>
      <c r="B25" s="129"/>
      <c r="C25" s="129"/>
      <c r="D25" s="129"/>
      <c r="E25" s="129"/>
      <c r="F25" s="127"/>
      <c r="G25" s="129"/>
      <c r="H25" s="280"/>
      <c r="I25" s="281"/>
      <c r="S25" s="240"/>
    </row>
    <row r="26" spans="1:24" s="10" customFormat="1" ht="41.4" x14ac:dyDescent="0.3">
      <c r="A26" s="12">
        <v>1</v>
      </c>
      <c r="B26" s="13" t="s">
        <v>699</v>
      </c>
      <c r="C26" s="13">
        <v>2022</v>
      </c>
      <c r="D26" s="13">
        <v>2022</v>
      </c>
      <c r="E26" s="13" t="s">
        <v>700</v>
      </c>
      <c r="F26" s="12" t="s">
        <v>701</v>
      </c>
      <c r="G26" s="13" t="s">
        <v>702</v>
      </c>
      <c r="H26" s="130">
        <v>128909.78</v>
      </c>
      <c r="I26" s="131" t="s">
        <v>703</v>
      </c>
      <c r="J26" s="243"/>
      <c r="K26" s="243"/>
      <c r="L26" s="243"/>
      <c r="M26" s="243"/>
      <c r="N26" s="243"/>
      <c r="O26" s="243"/>
      <c r="P26" s="243"/>
      <c r="Q26" s="243"/>
      <c r="R26" s="243"/>
      <c r="S26" s="240"/>
      <c r="T26" s="134"/>
      <c r="U26" s="134"/>
      <c r="V26" s="134"/>
      <c r="W26" s="134"/>
      <c r="X26" s="134"/>
    </row>
  </sheetData>
  <mergeCells count="3">
    <mergeCell ref="A21:E21"/>
    <mergeCell ref="S5:S12"/>
    <mergeCell ref="T5:T13"/>
  </mergeCells>
  <pageMargins left="0.70866141732283472" right="0.70866141732283472" top="0.74803149606299213" bottom="0.74803149606299213" header="0.31496062992125984" footer="0.31496062992125984"/>
  <pageSetup paperSize="9" scale="3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58683-8F90-482E-B83D-2D6F17843FAD}">
  <sheetPr>
    <pageSetUpPr fitToPage="1"/>
  </sheetPr>
  <dimension ref="A1:E355"/>
  <sheetViews>
    <sheetView topLeftCell="A333" zoomScale="115" zoomScaleNormal="115" workbookViewId="0">
      <selection activeCell="E353" sqref="E353"/>
    </sheetView>
  </sheetViews>
  <sheetFormatPr defaultColWidth="9.21875" defaultRowHeight="13.5" customHeight="1" x14ac:dyDescent="0.3"/>
  <cols>
    <col min="1" max="1" width="5" style="144" customWidth="1"/>
    <col min="2" max="2" width="47.77734375" style="134" customWidth="1"/>
    <col min="3" max="3" width="17" style="134" customWidth="1"/>
    <col min="4" max="4" width="25.77734375" style="200" customWidth="1"/>
    <col min="5" max="5" width="13.109375" style="200" bestFit="1" customWidth="1"/>
    <col min="6" max="16384" width="9.21875" style="134"/>
  </cols>
  <sheetData>
    <row r="1" spans="1:5" ht="13.5" customHeight="1" x14ac:dyDescent="0.3">
      <c r="A1" s="4" t="s">
        <v>34</v>
      </c>
      <c r="B1" s="10"/>
      <c r="C1" s="10" t="s">
        <v>744</v>
      </c>
      <c r="D1" s="191"/>
      <c r="E1" s="240"/>
    </row>
    <row r="2" spans="1:5" ht="33.6" customHeight="1" x14ac:dyDescent="0.3">
      <c r="A2" s="107" t="s">
        <v>0</v>
      </c>
      <c r="B2" s="6" t="s">
        <v>26</v>
      </c>
      <c r="C2" s="11" t="s">
        <v>27</v>
      </c>
      <c r="D2" s="192" t="s">
        <v>17</v>
      </c>
      <c r="E2" s="240"/>
    </row>
    <row r="3" spans="1:5" ht="13.5" customHeight="1" x14ac:dyDescent="0.3">
      <c r="A3" s="145" t="s">
        <v>376</v>
      </c>
      <c r="B3" s="137"/>
      <c r="C3" s="137"/>
      <c r="D3" s="146"/>
      <c r="E3" s="240"/>
    </row>
    <row r="4" spans="1:5" ht="13.5" customHeight="1" x14ac:dyDescent="0.3">
      <c r="A4" s="107" t="s">
        <v>735</v>
      </c>
      <c r="B4" s="8"/>
      <c r="C4" s="8"/>
      <c r="D4" s="20"/>
      <c r="E4" s="240">
        <f>D23</f>
        <v>283454.73000000004</v>
      </c>
    </row>
    <row r="5" spans="1:5" ht="13.5" customHeight="1" x14ac:dyDescent="0.3">
      <c r="A5" s="193">
        <v>1</v>
      </c>
      <c r="B5" s="194" t="s">
        <v>170</v>
      </c>
      <c r="C5" s="194">
        <v>2020</v>
      </c>
      <c r="D5" s="195">
        <v>23985</v>
      </c>
      <c r="E5" s="243"/>
    </row>
    <row r="6" spans="1:5" ht="13.5" customHeight="1" x14ac:dyDescent="0.3">
      <c r="A6" s="193">
        <v>2</v>
      </c>
      <c r="B6" s="244" t="s">
        <v>171</v>
      </c>
      <c r="C6" s="194">
        <v>2022</v>
      </c>
      <c r="D6" s="195">
        <v>79608</v>
      </c>
      <c r="E6" s="243"/>
    </row>
    <row r="7" spans="1:5" ht="13.5" customHeight="1" x14ac:dyDescent="0.3">
      <c r="A7" s="193">
        <v>3</v>
      </c>
      <c r="B7" s="241" t="s">
        <v>172</v>
      </c>
      <c r="C7" s="8">
        <v>2022</v>
      </c>
      <c r="D7" s="20">
        <v>77231</v>
      </c>
      <c r="E7" s="243"/>
    </row>
    <row r="8" spans="1:5" ht="13.5" customHeight="1" x14ac:dyDescent="0.3">
      <c r="A8" s="193">
        <v>4</v>
      </c>
      <c r="B8" s="241" t="s">
        <v>173</v>
      </c>
      <c r="C8" s="8">
        <v>2022</v>
      </c>
      <c r="D8" s="20">
        <v>13579</v>
      </c>
      <c r="E8" s="243"/>
    </row>
    <row r="9" spans="1:5" ht="13.5" customHeight="1" x14ac:dyDescent="0.3">
      <c r="A9" s="193">
        <v>5</v>
      </c>
      <c r="B9" s="8" t="s">
        <v>174</v>
      </c>
      <c r="C9" s="8"/>
      <c r="D9" s="20">
        <v>4305</v>
      </c>
      <c r="E9" s="243"/>
    </row>
    <row r="10" spans="1:5" ht="13.5" customHeight="1" x14ac:dyDescent="0.3">
      <c r="A10" s="193">
        <v>6</v>
      </c>
      <c r="B10" s="8" t="s">
        <v>175</v>
      </c>
      <c r="C10" s="8">
        <v>2017</v>
      </c>
      <c r="D10" s="20">
        <v>2729.1</v>
      </c>
      <c r="E10" s="243"/>
    </row>
    <row r="11" spans="1:5" ht="13.5" customHeight="1" x14ac:dyDescent="0.3">
      <c r="A11" s="193">
        <v>7</v>
      </c>
      <c r="B11" s="8" t="s">
        <v>176</v>
      </c>
      <c r="C11" s="8">
        <v>2022</v>
      </c>
      <c r="D11" s="20">
        <v>7172.13</v>
      </c>
      <c r="E11" s="243"/>
    </row>
    <row r="12" spans="1:5" ht="13.5" customHeight="1" x14ac:dyDescent="0.3">
      <c r="A12" s="193">
        <v>8</v>
      </c>
      <c r="B12" s="8" t="s">
        <v>177</v>
      </c>
      <c r="C12" s="8">
        <v>2022</v>
      </c>
      <c r="D12" s="20">
        <v>7172.13</v>
      </c>
      <c r="E12" s="243"/>
    </row>
    <row r="13" spans="1:5" ht="13.5" customHeight="1" x14ac:dyDescent="0.3">
      <c r="A13" s="193">
        <v>9</v>
      </c>
      <c r="B13" s="8" t="s">
        <v>178</v>
      </c>
      <c r="C13" s="8">
        <v>2022</v>
      </c>
      <c r="D13" s="20">
        <v>7172.13</v>
      </c>
      <c r="E13" s="243"/>
    </row>
    <row r="14" spans="1:5" ht="13.5" customHeight="1" x14ac:dyDescent="0.3">
      <c r="A14" s="193">
        <v>10</v>
      </c>
      <c r="B14" s="8" t="s">
        <v>179</v>
      </c>
      <c r="C14" s="8">
        <v>2022</v>
      </c>
      <c r="D14" s="20">
        <v>7172.13</v>
      </c>
      <c r="E14" s="243"/>
    </row>
    <row r="15" spans="1:5" ht="13.5" customHeight="1" x14ac:dyDescent="0.3">
      <c r="A15" s="193">
        <v>11</v>
      </c>
      <c r="B15" s="8" t="s">
        <v>180</v>
      </c>
      <c r="C15" s="8">
        <v>2022</v>
      </c>
      <c r="D15" s="20">
        <v>7172.13</v>
      </c>
      <c r="E15" s="243"/>
    </row>
    <row r="16" spans="1:5" ht="13.5" customHeight="1" x14ac:dyDescent="0.3">
      <c r="A16" s="193">
        <v>12</v>
      </c>
      <c r="B16" s="8" t="s">
        <v>181</v>
      </c>
      <c r="C16" s="8">
        <v>2022</v>
      </c>
      <c r="D16" s="20">
        <v>7172.13</v>
      </c>
      <c r="E16" s="243"/>
    </row>
    <row r="17" spans="1:5" ht="13.5" customHeight="1" x14ac:dyDescent="0.3">
      <c r="A17" s="193">
        <v>13</v>
      </c>
      <c r="B17" s="8" t="s">
        <v>182</v>
      </c>
      <c r="C17" s="8">
        <v>2022</v>
      </c>
      <c r="D17" s="20">
        <v>7172.13</v>
      </c>
      <c r="E17" s="243"/>
    </row>
    <row r="18" spans="1:5" ht="13.5" customHeight="1" x14ac:dyDescent="0.3">
      <c r="A18" s="193">
        <v>14</v>
      </c>
      <c r="B18" s="8" t="s">
        <v>183</v>
      </c>
      <c r="C18" s="8">
        <v>2022</v>
      </c>
      <c r="D18" s="20">
        <v>7172.13</v>
      </c>
      <c r="E18" s="243"/>
    </row>
    <row r="19" spans="1:5" ht="13.5" customHeight="1" x14ac:dyDescent="0.3">
      <c r="A19" s="193">
        <v>15</v>
      </c>
      <c r="B19" s="8" t="s">
        <v>184</v>
      </c>
      <c r="C19" s="8">
        <v>2022</v>
      </c>
      <c r="D19" s="20">
        <v>7172.13</v>
      </c>
      <c r="E19" s="243"/>
    </row>
    <row r="20" spans="1:5" ht="13.5" customHeight="1" x14ac:dyDescent="0.3">
      <c r="A20" s="193">
        <v>16</v>
      </c>
      <c r="B20" s="8" t="s">
        <v>185</v>
      </c>
      <c r="C20" s="8">
        <v>2022</v>
      </c>
      <c r="D20" s="20">
        <v>7172.13</v>
      </c>
      <c r="E20" s="243"/>
    </row>
    <row r="21" spans="1:5" ht="13.5" customHeight="1" x14ac:dyDescent="0.3">
      <c r="A21" s="193">
        <v>16</v>
      </c>
      <c r="B21" s="8" t="s">
        <v>185</v>
      </c>
      <c r="C21" s="8">
        <v>2022</v>
      </c>
      <c r="D21" s="20">
        <v>7172.13</v>
      </c>
      <c r="E21" s="243"/>
    </row>
    <row r="22" spans="1:5" ht="13.5" customHeight="1" x14ac:dyDescent="0.3">
      <c r="A22" s="193">
        <v>17</v>
      </c>
      <c r="B22" s="8" t="s">
        <v>186</v>
      </c>
      <c r="C22" s="8">
        <v>2020</v>
      </c>
      <c r="D22" s="20">
        <v>3124.2</v>
      </c>
      <c r="E22" s="243"/>
    </row>
    <row r="23" spans="1:5" ht="13.5" customHeight="1" x14ac:dyDescent="0.3">
      <c r="A23" s="97" t="s">
        <v>241</v>
      </c>
      <c r="B23" s="196"/>
      <c r="C23" s="242" t="s">
        <v>735</v>
      </c>
      <c r="D23" s="198">
        <f>SUM(D5:D22)</f>
        <v>283454.73000000004</v>
      </c>
      <c r="E23" s="240"/>
    </row>
    <row r="24" spans="1:5" ht="13.5" customHeight="1" x14ac:dyDescent="0.3">
      <c r="A24" s="107" t="s">
        <v>736</v>
      </c>
      <c r="B24" s="8"/>
      <c r="C24" s="8"/>
      <c r="D24" s="20"/>
      <c r="E24" s="240">
        <f>D46</f>
        <v>37775.640000000021</v>
      </c>
    </row>
    <row r="25" spans="1:5" ht="13.5" customHeight="1" x14ac:dyDescent="0.3">
      <c r="A25" s="6">
        <v>1</v>
      </c>
      <c r="B25" s="8" t="s">
        <v>187</v>
      </c>
      <c r="C25" s="8">
        <v>2021</v>
      </c>
      <c r="D25" s="20">
        <v>3999.99</v>
      </c>
      <c r="E25" s="243"/>
    </row>
    <row r="26" spans="1:5" ht="13.5" customHeight="1" x14ac:dyDescent="0.3">
      <c r="A26" s="6">
        <v>2</v>
      </c>
      <c r="B26" s="8" t="s">
        <v>188</v>
      </c>
      <c r="C26" s="8">
        <v>2023</v>
      </c>
      <c r="D26" s="20">
        <v>2755.2</v>
      </c>
      <c r="E26" s="243"/>
    </row>
    <row r="27" spans="1:5" ht="13.5" customHeight="1" x14ac:dyDescent="0.3">
      <c r="A27" s="6">
        <v>3</v>
      </c>
      <c r="B27" s="8" t="s">
        <v>189</v>
      </c>
      <c r="C27" s="8">
        <v>2022</v>
      </c>
      <c r="D27" s="20">
        <v>3979.05</v>
      </c>
      <c r="E27" s="243"/>
    </row>
    <row r="28" spans="1:5" ht="13.5" customHeight="1" x14ac:dyDescent="0.3">
      <c r="A28" s="6">
        <v>4</v>
      </c>
      <c r="B28" s="8" t="s">
        <v>190</v>
      </c>
      <c r="C28" s="8">
        <v>2020</v>
      </c>
      <c r="D28" s="20">
        <v>5043</v>
      </c>
      <c r="E28" s="243"/>
    </row>
    <row r="29" spans="1:5" ht="13.5" customHeight="1" thickBot="1" x14ac:dyDescent="0.35">
      <c r="A29" s="6">
        <v>5</v>
      </c>
      <c r="B29" s="8" t="s">
        <v>191</v>
      </c>
      <c r="C29" s="8">
        <v>2019</v>
      </c>
      <c r="D29" s="20">
        <v>2798.15</v>
      </c>
      <c r="E29" s="243"/>
    </row>
    <row r="30" spans="1:5" ht="13.5" customHeight="1" thickBot="1" x14ac:dyDescent="0.35">
      <c r="A30" s="6">
        <v>5</v>
      </c>
      <c r="B30" s="189" t="s">
        <v>734</v>
      </c>
      <c r="C30" s="8">
        <v>2019</v>
      </c>
      <c r="D30" s="20">
        <v>4348</v>
      </c>
      <c r="E30" s="243"/>
    </row>
    <row r="31" spans="1:5" ht="13.5" customHeight="1" x14ac:dyDescent="0.3">
      <c r="A31" s="6">
        <v>6</v>
      </c>
      <c r="B31" s="8" t="s">
        <v>192</v>
      </c>
      <c r="C31" s="8">
        <v>2024</v>
      </c>
      <c r="D31" s="20">
        <v>990.15</v>
      </c>
      <c r="E31" s="243"/>
    </row>
    <row r="32" spans="1:5" ht="13.5" customHeight="1" x14ac:dyDescent="0.3">
      <c r="A32" s="6">
        <v>7</v>
      </c>
      <c r="B32" s="8" t="s">
        <v>193</v>
      </c>
      <c r="C32" s="8">
        <v>2024</v>
      </c>
      <c r="D32" s="20">
        <v>990.15</v>
      </c>
      <c r="E32" s="243"/>
    </row>
    <row r="33" spans="1:5" ht="13.5" customHeight="1" x14ac:dyDescent="0.3">
      <c r="A33" s="6">
        <v>8</v>
      </c>
      <c r="B33" s="8" t="s">
        <v>194</v>
      </c>
      <c r="C33" s="8">
        <v>2024</v>
      </c>
      <c r="D33" s="20">
        <v>990.15</v>
      </c>
      <c r="E33" s="243"/>
    </row>
    <row r="34" spans="1:5" ht="13.5" customHeight="1" x14ac:dyDescent="0.3">
      <c r="A34" s="6">
        <v>9</v>
      </c>
      <c r="B34" s="8" t="s">
        <v>195</v>
      </c>
      <c r="C34" s="8">
        <v>2024</v>
      </c>
      <c r="D34" s="20">
        <v>990.15</v>
      </c>
      <c r="E34" s="243"/>
    </row>
    <row r="35" spans="1:5" ht="13.5" customHeight="1" x14ac:dyDescent="0.3">
      <c r="A35" s="6">
        <v>10</v>
      </c>
      <c r="B35" s="8" t="s">
        <v>196</v>
      </c>
      <c r="C35" s="8">
        <v>2024</v>
      </c>
      <c r="D35" s="20">
        <v>990.15</v>
      </c>
      <c r="E35" s="243"/>
    </row>
    <row r="36" spans="1:5" ht="13.5" customHeight="1" x14ac:dyDescent="0.3">
      <c r="A36" s="6">
        <v>11</v>
      </c>
      <c r="B36" s="8" t="s">
        <v>197</v>
      </c>
      <c r="C36" s="8">
        <v>2024</v>
      </c>
      <c r="D36" s="20">
        <v>990.15</v>
      </c>
      <c r="E36" s="243"/>
    </row>
    <row r="37" spans="1:5" ht="13.5" customHeight="1" x14ac:dyDescent="0.3">
      <c r="A37" s="6">
        <v>12</v>
      </c>
      <c r="B37" s="8" t="s">
        <v>198</v>
      </c>
      <c r="C37" s="8">
        <v>2024</v>
      </c>
      <c r="D37" s="20">
        <v>990.15</v>
      </c>
      <c r="E37" s="243"/>
    </row>
    <row r="38" spans="1:5" ht="13.5" customHeight="1" x14ac:dyDescent="0.3">
      <c r="A38" s="6">
        <v>13</v>
      </c>
      <c r="B38" s="8" t="s">
        <v>199</v>
      </c>
      <c r="C38" s="8">
        <v>2024</v>
      </c>
      <c r="D38" s="20">
        <v>990.15</v>
      </c>
      <c r="E38" s="243"/>
    </row>
    <row r="39" spans="1:5" ht="13.5" customHeight="1" x14ac:dyDescent="0.3">
      <c r="A39" s="6">
        <v>14</v>
      </c>
      <c r="B39" s="8" t="s">
        <v>200</v>
      </c>
      <c r="C39" s="8">
        <v>2024</v>
      </c>
      <c r="D39" s="20">
        <v>990.15</v>
      </c>
      <c r="E39" s="243"/>
    </row>
    <row r="40" spans="1:5" ht="13.5" customHeight="1" x14ac:dyDescent="0.3">
      <c r="A40" s="6">
        <v>15</v>
      </c>
      <c r="B40" s="8" t="s">
        <v>201</v>
      </c>
      <c r="C40" s="8">
        <v>2024</v>
      </c>
      <c r="D40" s="20">
        <v>990.15</v>
      </c>
      <c r="E40" s="243"/>
    </row>
    <row r="41" spans="1:5" ht="13.5" customHeight="1" x14ac:dyDescent="0.3">
      <c r="A41" s="6">
        <v>16</v>
      </c>
      <c r="B41" s="8" t="s">
        <v>202</v>
      </c>
      <c r="C41" s="8">
        <v>2024</v>
      </c>
      <c r="D41" s="20">
        <v>990.15</v>
      </c>
      <c r="E41" s="243"/>
    </row>
    <row r="42" spans="1:5" ht="13.5" customHeight="1" x14ac:dyDescent="0.3">
      <c r="A42" s="6">
        <v>17</v>
      </c>
      <c r="B42" s="8" t="s">
        <v>203</v>
      </c>
      <c r="C42" s="8">
        <v>2024</v>
      </c>
      <c r="D42" s="20">
        <v>990.15</v>
      </c>
      <c r="E42" s="243"/>
    </row>
    <row r="43" spans="1:5" ht="13.5" customHeight="1" x14ac:dyDescent="0.3">
      <c r="A43" s="6">
        <v>18</v>
      </c>
      <c r="B43" s="8" t="s">
        <v>204</v>
      </c>
      <c r="C43" s="8">
        <v>2024</v>
      </c>
      <c r="D43" s="20">
        <v>990.15</v>
      </c>
      <c r="E43" s="243"/>
    </row>
    <row r="44" spans="1:5" ht="13.5" customHeight="1" x14ac:dyDescent="0.3">
      <c r="A44" s="6">
        <v>19</v>
      </c>
      <c r="B44" s="8" t="s">
        <v>205</v>
      </c>
      <c r="C44" s="8">
        <v>2024</v>
      </c>
      <c r="D44" s="20">
        <v>990.15</v>
      </c>
      <c r="E44" s="243"/>
    </row>
    <row r="45" spans="1:5" ht="13.5" customHeight="1" x14ac:dyDescent="0.3">
      <c r="A45" s="6">
        <v>20</v>
      </c>
      <c r="B45" s="8" t="s">
        <v>206</v>
      </c>
      <c r="C45" s="8">
        <v>2024</v>
      </c>
      <c r="D45" s="20">
        <v>990.15</v>
      </c>
      <c r="E45" s="243"/>
    </row>
    <row r="46" spans="1:5" ht="13.5" customHeight="1" x14ac:dyDescent="0.3">
      <c r="A46" s="97" t="s">
        <v>241</v>
      </c>
      <c r="B46" s="196"/>
      <c r="C46" s="197"/>
      <c r="D46" s="198">
        <f>SUM(D25:D45)</f>
        <v>37775.640000000021</v>
      </c>
      <c r="E46" s="240"/>
    </row>
    <row r="47" spans="1:5" ht="13.5" customHeight="1" x14ac:dyDescent="0.3">
      <c r="A47" s="8" t="s">
        <v>29</v>
      </c>
      <c r="B47" s="8"/>
      <c r="C47" s="8"/>
      <c r="D47" s="8"/>
      <c r="E47" s="240">
        <f>D49</f>
        <v>3522.14</v>
      </c>
    </row>
    <row r="48" spans="1:5" ht="13.5" customHeight="1" x14ac:dyDescent="0.3">
      <c r="A48" s="6">
        <v>1</v>
      </c>
      <c r="B48" s="8" t="s">
        <v>207</v>
      </c>
      <c r="C48" s="8">
        <v>2023</v>
      </c>
      <c r="D48" s="20">
        <v>3522.14</v>
      </c>
      <c r="E48" s="243"/>
    </row>
    <row r="49" spans="1:5" ht="13.5" customHeight="1" x14ac:dyDescent="0.3">
      <c r="A49" s="97" t="s">
        <v>241</v>
      </c>
      <c r="B49" s="196"/>
      <c r="C49" s="197"/>
      <c r="D49" s="198">
        <f>SUM(D48)</f>
        <v>3522.14</v>
      </c>
      <c r="E49" s="240"/>
    </row>
    <row r="50" spans="1:5" ht="13.5" customHeight="1" x14ac:dyDescent="0.3">
      <c r="A50" s="145" t="s">
        <v>350</v>
      </c>
      <c r="B50" s="137"/>
      <c r="C50" s="137"/>
      <c r="D50" s="146"/>
      <c r="E50" s="240"/>
    </row>
    <row r="51" spans="1:5" ht="13.5" customHeight="1" x14ac:dyDescent="0.3">
      <c r="A51" s="107" t="s">
        <v>735</v>
      </c>
      <c r="B51" s="8"/>
      <c r="C51" s="8"/>
      <c r="D51" s="20"/>
      <c r="E51" s="240">
        <f>D56</f>
        <v>28153.919999999998</v>
      </c>
    </row>
    <row r="52" spans="1:5" ht="13.5" customHeight="1" x14ac:dyDescent="0.3">
      <c r="A52" s="193" t="s">
        <v>259</v>
      </c>
      <c r="B52" s="194" t="s">
        <v>351</v>
      </c>
      <c r="C52" s="194">
        <v>2023</v>
      </c>
      <c r="D52" s="195">
        <v>4799.9399999999996</v>
      </c>
      <c r="E52" s="243"/>
    </row>
    <row r="53" spans="1:5" ht="13.5" customHeight="1" x14ac:dyDescent="0.3">
      <c r="A53" s="193" t="s">
        <v>352</v>
      </c>
      <c r="B53" s="107" t="s">
        <v>353</v>
      </c>
      <c r="C53" s="199">
        <v>2021</v>
      </c>
      <c r="D53" s="132">
        <v>12553.98</v>
      </c>
      <c r="E53" s="243"/>
    </row>
    <row r="54" spans="1:5" ht="13.5" customHeight="1" x14ac:dyDescent="0.3">
      <c r="A54" s="193" t="s">
        <v>354</v>
      </c>
      <c r="B54" s="8" t="s">
        <v>355</v>
      </c>
      <c r="C54" s="8">
        <v>2023</v>
      </c>
      <c r="D54" s="20">
        <v>5400</v>
      </c>
      <c r="E54" s="243"/>
    </row>
    <row r="55" spans="1:5" ht="13.5" customHeight="1" x14ac:dyDescent="0.3">
      <c r="A55" s="193" t="s">
        <v>356</v>
      </c>
      <c r="B55" s="8" t="s">
        <v>355</v>
      </c>
      <c r="C55" s="8">
        <v>2023</v>
      </c>
      <c r="D55" s="20">
        <v>5400</v>
      </c>
      <c r="E55" s="243"/>
    </row>
    <row r="56" spans="1:5" ht="13.5" customHeight="1" x14ac:dyDescent="0.3">
      <c r="A56" s="97" t="s">
        <v>241</v>
      </c>
      <c r="B56" s="196"/>
      <c r="C56" s="197"/>
      <c r="D56" s="198">
        <f>SUM(D52:D55)</f>
        <v>28153.919999999998</v>
      </c>
      <c r="E56" s="240"/>
    </row>
    <row r="57" spans="1:5" ht="13.5" customHeight="1" x14ac:dyDescent="0.3">
      <c r="A57" s="106" t="s">
        <v>736</v>
      </c>
      <c r="B57" s="142"/>
      <c r="C57" s="143"/>
      <c r="E57" s="240">
        <f>D69</f>
        <v>82433.41</v>
      </c>
    </row>
    <row r="58" spans="1:5" ht="13.5" customHeight="1" x14ac:dyDescent="0.3">
      <c r="A58" s="6" t="s">
        <v>259</v>
      </c>
      <c r="B58" s="99" t="s">
        <v>357</v>
      </c>
      <c r="C58" s="201"/>
      <c r="D58" s="202">
        <v>3999.9</v>
      </c>
      <c r="E58" s="243"/>
    </row>
    <row r="59" spans="1:5" ht="13.5" customHeight="1" x14ac:dyDescent="0.3">
      <c r="A59" s="6" t="s">
        <v>352</v>
      </c>
      <c r="B59" s="99" t="s">
        <v>358</v>
      </c>
      <c r="C59" s="201"/>
      <c r="D59" s="202">
        <v>8487</v>
      </c>
      <c r="E59" s="243"/>
    </row>
    <row r="60" spans="1:5" ht="13.5" customHeight="1" x14ac:dyDescent="0.3">
      <c r="A60" s="6" t="s">
        <v>354</v>
      </c>
      <c r="B60" s="99" t="s">
        <v>359</v>
      </c>
      <c r="C60" s="201"/>
      <c r="D60" s="202">
        <v>2850</v>
      </c>
      <c r="E60" s="243"/>
    </row>
    <row r="61" spans="1:5" ht="13.5" customHeight="1" x14ac:dyDescent="0.3">
      <c r="A61" s="6" t="s">
        <v>356</v>
      </c>
      <c r="B61" s="203" t="s">
        <v>360</v>
      </c>
      <c r="C61" s="203">
        <v>2021</v>
      </c>
      <c r="D61" s="204">
        <v>2980</v>
      </c>
      <c r="E61" s="243"/>
    </row>
    <row r="62" spans="1:5" ht="13.5" customHeight="1" x14ac:dyDescent="0.3">
      <c r="A62" s="6" t="s">
        <v>361</v>
      </c>
      <c r="B62" s="205" t="s">
        <v>362</v>
      </c>
      <c r="C62" s="203"/>
      <c r="D62" s="204">
        <v>28413</v>
      </c>
      <c r="E62" s="243"/>
    </row>
    <row r="63" spans="1:5" ht="13.5" customHeight="1" x14ac:dyDescent="0.3">
      <c r="A63" s="6" t="s">
        <v>363</v>
      </c>
      <c r="B63" s="206" t="s">
        <v>364</v>
      </c>
      <c r="C63" s="203"/>
      <c r="D63" s="204">
        <v>2255.8200000000002</v>
      </c>
      <c r="E63" s="243"/>
    </row>
    <row r="64" spans="1:5" ht="13.5" customHeight="1" x14ac:dyDescent="0.3">
      <c r="A64" s="6" t="s">
        <v>365</v>
      </c>
      <c r="B64" s="100" t="s">
        <v>366</v>
      </c>
      <c r="C64" s="203"/>
      <c r="D64" s="204">
        <v>7876.2</v>
      </c>
      <c r="E64" s="243"/>
    </row>
    <row r="65" spans="1:5" ht="13.5" customHeight="1" x14ac:dyDescent="0.3">
      <c r="A65" s="6" t="s">
        <v>367</v>
      </c>
      <c r="B65" s="100" t="s">
        <v>368</v>
      </c>
      <c r="C65" s="203"/>
      <c r="D65" s="204">
        <v>5250</v>
      </c>
      <c r="E65" s="243"/>
    </row>
    <row r="66" spans="1:5" ht="13.5" customHeight="1" x14ac:dyDescent="0.3">
      <c r="A66" s="6" t="s">
        <v>369</v>
      </c>
      <c r="B66" s="8" t="s">
        <v>370</v>
      </c>
      <c r="C66" s="8">
        <v>2019</v>
      </c>
      <c r="D66" s="20">
        <v>899.99</v>
      </c>
      <c r="E66" s="243"/>
    </row>
    <row r="67" spans="1:5" ht="13.5" customHeight="1" x14ac:dyDescent="0.3">
      <c r="A67" s="6" t="s">
        <v>371</v>
      </c>
      <c r="B67" s="8" t="s">
        <v>372</v>
      </c>
      <c r="C67" s="8">
        <v>2019</v>
      </c>
      <c r="D67" s="20">
        <v>1197</v>
      </c>
      <c r="E67" s="243"/>
    </row>
    <row r="68" spans="1:5" ht="13.5" customHeight="1" x14ac:dyDescent="0.3">
      <c r="A68" s="6" t="s">
        <v>373</v>
      </c>
      <c r="B68" s="8" t="s">
        <v>374</v>
      </c>
      <c r="C68" s="8">
        <v>2020</v>
      </c>
      <c r="D68" s="207">
        <v>18224.5</v>
      </c>
      <c r="E68" s="10" t="s">
        <v>737</v>
      </c>
    </row>
    <row r="69" spans="1:5" ht="13.5" customHeight="1" x14ac:dyDescent="0.3">
      <c r="A69" s="97" t="s">
        <v>241</v>
      </c>
      <c r="B69" s="8"/>
      <c r="C69" s="8"/>
      <c r="D69" s="208">
        <f>SUM(D58:D68)</f>
        <v>82433.41</v>
      </c>
      <c r="E69" s="240"/>
    </row>
    <row r="70" spans="1:5" ht="13.5" customHeight="1" x14ac:dyDescent="0.3">
      <c r="A70" s="107" t="s">
        <v>29</v>
      </c>
      <c r="B70" s="6"/>
      <c r="C70" s="6"/>
      <c r="D70" s="192"/>
      <c r="E70" s="240">
        <f>D72</f>
        <v>12776.22</v>
      </c>
    </row>
    <row r="71" spans="1:5" ht="13.5" customHeight="1" x14ac:dyDescent="0.3">
      <c r="A71" s="6" t="s">
        <v>259</v>
      </c>
      <c r="B71" s="8" t="s">
        <v>375</v>
      </c>
      <c r="C71" s="8">
        <v>2021</v>
      </c>
      <c r="D71" s="20">
        <v>12776.22</v>
      </c>
      <c r="E71" s="243"/>
    </row>
    <row r="72" spans="1:5" ht="13.5" customHeight="1" x14ac:dyDescent="0.3">
      <c r="A72" s="97" t="s">
        <v>241</v>
      </c>
      <c r="D72" s="209">
        <f>SUM(D71)</f>
        <v>12776.22</v>
      </c>
      <c r="E72" s="240"/>
    </row>
    <row r="73" spans="1:5" ht="13.5" customHeight="1" x14ac:dyDescent="0.3">
      <c r="A73" s="145" t="s">
        <v>377</v>
      </c>
      <c r="B73" s="137"/>
      <c r="C73" s="137"/>
      <c r="D73" s="146"/>
      <c r="E73" s="240"/>
    </row>
    <row r="74" spans="1:5" ht="13.5" customHeight="1" x14ac:dyDescent="0.3">
      <c r="A74" s="8" t="s">
        <v>735</v>
      </c>
      <c r="B74" s="8"/>
      <c r="C74" s="8"/>
      <c r="D74" s="8"/>
      <c r="E74" s="240">
        <f>D78</f>
        <v>7942</v>
      </c>
    </row>
    <row r="75" spans="1:5" ht="13.5" customHeight="1" x14ac:dyDescent="0.3">
      <c r="A75" s="193" t="s">
        <v>259</v>
      </c>
      <c r="B75" s="194" t="s">
        <v>392</v>
      </c>
      <c r="C75" s="194">
        <v>2020</v>
      </c>
      <c r="D75" s="195">
        <v>599</v>
      </c>
      <c r="E75" s="243"/>
    </row>
    <row r="76" spans="1:5" ht="13.5" customHeight="1" x14ac:dyDescent="0.3">
      <c r="A76" s="193" t="s">
        <v>352</v>
      </c>
      <c r="B76" s="194" t="s">
        <v>393</v>
      </c>
      <c r="C76" s="194">
        <v>2021</v>
      </c>
      <c r="D76" s="195">
        <v>5994</v>
      </c>
      <c r="E76" s="243"/>
    </row>
    <row r="77" spans="1:5" ht="13.5" customHeight="1" x14ac:dyDescent="0.3">
      <c r="A77" s="193" t="s">
        <v>354</v>
      </c>
      <c r="B77" s="210" t="s">
        <v>394</v>
      </c>
      <c r="C77" s="210">
        <v>2023</v>
      </c>
      <c r="D77" s="133">
        <v>1349</v>
      </c>
      <c r="E77" s="243"/>
    </row>
    <row r="78" spans="1:5" ht="13.5" customHeight="1" x14ac:dyDescent="0.3">
      <c r="A78" s="97" t="s">
        <v>395</v>
      </c>
      <c r="B78" s="210"/>
      <c r="C78" s="210"/>
      <c r="D78" s="211">
        <f>SUM(D75:D77)</f>
        <v>7942</v>
      </c>
      <c r="E78" s="240"/>
    </row>
    <row r="79" spans="1:5" ht="13.5" customHeight="1" x14ac:dyDescent="0.3">
      <c r="A79" s="8" t="s">
        <v>736</v>
      </c>
      <c r="B79" s="8"/>
      <c r="C79" s="8"/>
      <c r="D79" s="8"/>
      <c r="E79" s="240">
        <f>D86</f>
        <v>76297.25</v>
      </c>
    </row>
    <row r="80" spans="1:5" ht="13.5" customHeight="1" x14ac:dyDescent="0.3">
      <c r="A80" s="6" t="s">
        <v>259</v>
      </c>
      <c r="B80" s="8" t="s">
        <v>396</v>
      </c>
      <c r="C80" s="8">
        <v>2018</v>
      </c>
      <c r="D80" s="20">
        <v>40590</v>
      </c>
      <c r="E80" s="243"/>
    </row>
    <row r="81" spans="1:5" ht="13.5" customHeight="1" x14ac:dyDescent="0.3">
      <c r="A81" s="6" t="s">
        <v>352</v>
      </c>
      <c r="B81" s="8" t="s">
        <v>397</v>
      </c>
      <c r="C81" s="8">
        <v>2018</v>
      </c>
      <c r="D81" s="20">
        <v>4511.6400000000003</v>
      </c>
      <c r="E81" s="243"/>
    </row>
    <row r="82" spans="1:5" ht="13.5" customHeight="1" x14ac:dyDescent="0.3">
      <c r="A82" s="6" t="s">
        <v>354</v>
      </c>
      <c r="B82" s="8" t="s">
        <v>398</v>
      </c>
      <c r="C82" s="8">
        <v>2019</v>
      </c>
      <c r="D82" s="20">
        <v>2476</v>
      </c>
      <c r="E82" s="243"/>
    </row>
    <row r="83" spans="1:5" ht="13.5" customHeight="1" x14ac:dyDescent="0.3">
      <c r="A83" s="6" t="s">
        <v>356</v>
      </c>
      <c r="B83" s="8" t="s">
        <v>399</v>
      </c>
      <c r="C83" s="8">
        <v>2020</v>
      </c>
      <c r="D83" s="20">
        <v>16219.6</v>
      </c>
      <c r="E83" s="243"/>
    </row>
    <row r="84" spans="1:5" ht="13.5" customHeight="1" x14ac:dyDescent="0.3">
      <c r="A84" s="6" t="s">
        <v>361</v>
      </c>
      <c r="B84" s="8" t="s">
        <v>400</v>
      </c>
      <c r="C84" s="212">
        <v>2024</v>
      </c>
      <c r="D84" s="20">
        <v>9000.01</v>
      </c>
      <c r="E84" s="243"/>
    </row>
    <row r="85" spans="1:5" ht="13.5" customHeight="1" x14ac:dyDescent="0.3">
      <c r="A85" s="6" t="s">
        <v>363</v>
      </c>
      <c r="B85" s="8" t="s">
        <v>401</v>
      </c>
      <c r="C85" s="8">
        <v>2024</v>
      </c>
      <c r="D85" s="20">
        <v>3500</v>
      </c>
      <c r="E85" s="243"/>
    </row>
    <row r="86" spans="1:5" ht="13.5" customHeight="1" x14ac:dyDescent="0.3">
      <c r="A86" s="97" t="s">
        <v>395</v>
      </c>
      <c r="B86" s="8"/>
      <c r="C86" s="8"/>
      <c r="D86" s="208">
        <f>SUM(D80:D85)</f>
        <v>76297.25</v>
      </c>
      <c r="E86" s="240"/>
    </row>
    <row r="87" spans="1:5" ht="13.5" customHeight="1" x14ac:dyDescent="0.3">
      <c r="A87" s="8" t="s">
        <v>29</v>
      </c>
      <c r="B87" s="8"/>
      <c r="C87" s="8"/>
      <c r="D87" s="8"/>
      <c r="E87" s="240">
        <f>D89</f>
        <v>19996.5</v>
      </c>
    </row>
    <row r="88" spans="1:5" ht="13.5" customHeight="1" x14ac:dyDescent="0.3">
      <c r="A88" s="6" t="s">
        <v>259</v>
      </c>
      <c r="B88" s="8" t="s">
        <v>402</v>
      </c>
      <c r="C88" s="8">
        <v>2023</v>
      </c>
      <c r="D88" s="20">
        <v>19996.5</v>
      </c>
      <c r="E88" s="243"/>
    </row>
    <row r="89" spans="1:5" ht="13.5" customHeight="1" x14ac:dyDescent="0.3">
      <c r="A89" s="97" t="s">
        <v>395</v>
      </c>
      <c r="B89" s="8"/>
      <c r="C89" s="212"/>
      <c r="D89" s="208">
        <f>SUM(D88)</f>
        <v>19996.5</v>
      </c>
      <c r="E89" s="240"/>
    </row>
    <row r="90" spans="1:5" ht="13.5" customHeight="1" x14ac:dyDescent="0.3">
      <c r="A90" s="145" t="s">
        <v>403</v>
      </c>
      <c r="B90" s="137"/>
      <c r="C90" s="137"/>
      <c r="D90" s="146"/>
      <c r="E90" s="240"/>
    </row>
    <row r="91" spans="1:5" ht="13.5" customHeight="1" x14ac:dyDescent="0.3">
      <c r="A91" s="8" t="s">
        <v>735</v>
      </c>
      <c r="B91" s="8"/>
      <c r="C91" s="8"/>
      <c r="D91" s="8"/>
      <c r="E91" s="240">
        <f>D96</f>
        <v>42328.5</v>
      </c>
    </row>
    <row r="92" spans="1:5" ht="13.5" customHeight="1" x14ac:dyDescent="0.3">
      <c r="A92" s="193" t="s">
        <v>259</v>
      </c>
      <c r="B92" s="194" t="s">
        <v>351</v>
      </c>
      <c r="C92" s="194">
        <v>2024</v>
      </c>
      <c r="D92" s="195">
        <v>5166</v>
      </c>
      <c r="E92" s="243"/>
    </row>
    <row r="93" spans="1:5" ht="13.5" customHeight="1" x14ac:dyDescent="0.3">
      <c r="A93" s="193" t="s">
        <v>352</v>
      </c>
      <c r="B93" s="194" t="s">
        <v>351</v>
      </c>
      <c r="C93" s="194">
        <v>2023</v>
      </c>
      <c r="D93" s="195">
        <v>5166</v>
      </c>
      <c r="E93" s="243"/>
    </row>
    <row r="94" spans="1:5" ht="13.5" customHeight="1" x14ac:dyDescent="0.3">
      <c r="A94" s="193" t="s">
        <v>354</v>
      </c>
      <c r="B94" s="8" t="s">
        <v>416</v>
      </c>
      <c r="C94" s="8">
        <v>2022</v>
      </c>
      <c r="D94" s="20">
        <v>6000</v>
      </c>
      <c r="E94" s="243"/>
    </row>
    <row r="95" spans="1:5" ht="13.5" customHeight="1" x14ac:dyDescent="0.3">
      <c r="A95" s="193" t="s">
        <v>356</v>
      </c>
      <c r="B95" s="8" t="s">
        <v>417</v>
      </c>
      <c r="C95" s="8">
        <v>2024</v>
      </c>
      <c r="D95" s="20">
        <v>6000</v>
      </c>
      <c r="E95" s="243"/>
    </row>
    <row r="96" spans="1:5" ht="13.5" customHeight="1" x14ac:dyDescent="0.3">
      <c r="A96" s="106" t="s">
        <v>241</v>
      </c>
      <c r="B96" s="213"/>
      <c r="C96" s="214"/>
      <c r="D96" s="198">
        <f>SUM(D89:D95)</f>
        <v>42328.5</v>
      </c>
      <c r="E96" s="240"/>
    </row>
    <row r="97" spans="1:5" ht="13.5" customHeight="1" x14ac:dyDescent="0.3">
      <c r="A97" s="8" t="s">
        <v>418</v>
      </c>
      <c r="B97" s="8"/>
      <c r="C97" s="8"/>
      <c r="D97" s="8"/>
      <c r="E97" s="240">
        <f>D105</f>
        <v>54639.02</v>
      </c>
    </row>
    <row r="98" spans="1:5" ht="13.5" customHeight="1" x14ac:dyDescent="0.3">
      <c r="A98" s="6" t="s">
        <v>259</v>
      </c>
      <c r="B98" s="8" t="s">
        <v>419</v>
      </c>
      <c r="C98" s="8">
        <v>2020</v>
      </c>
      <c r="D98" s="20">
        <v>14214.7</v>
      </c>
      <c r="E98" s="243"/>
    </row>
    <row r="99" spans="1:5" ht="13.5" customHeight="1" x14ac:dyDescent="0.3">
      <c r="A99" s="6" t="s">
        <v>352</v>
      </c>
      <c r="B99" s="212" t="s">
        <v>420</v>
      </c>
      <c r="C99" s="215"/>
      <c r="D99" s="20">
        <v>5994</v>
      </c>
      <c r="E99" s="243"/>
    </row>
    <row r="100" spans="1:5" ht="13.5" customHeight="1" x14ac:dyDescent="0.3">
      <c r="A100" s="6" t="s">
        <v>354</v>
      </c>
      <c r="B100" s="212" t="s">
        <v>421</v>
      </c>
      <c r="C100" s="215"/>
      <c r="D100" s="20">
        <v>2400</v>
      </c>
      <c r="E100" s="243"/>
    </row>
    <row r="101" spans="1:5" ht="13.5" customHeight="1" x14ac:dyDescent="0.3">
      <c r="A101" s="6" t="s">
        <v>356</v>
      </c>
      <c r="B101" s="216" t="s">
        <v>422</v>
      </c>
      <c r="C101" s="215"/>
      <c r="D101" s="20">
        <v>3650</v>
      </c>
      <c r="E101" s="243"/>
    </row>
    <row r="102" spans="1:5" ht="13.5" customHeight="1" x14ac:dyDescent="0.3">
      <c r="A102" s="6" t="s">
        <v>361</v>
      </c>
      <c r="B102" s="217" t="s">
        <v>423</v>
      </c>
      <c r="C102" s="215"/>
      <c r="D102" s="20">
        <v>3800</v>
      </c>
      <c r="E102" s="243"/>
    </row>
    <row r="103" spans="1:5" ht="13.5" customHeight="1" x14ac:dyDescent="0.3">
      <c r="A103" s="6" t="s">
        <v>363</v>
      </c>
      <c r="B103" s="212" t="s">
        <v>424</v>
      </c>
      <c r="C103" s="215"/>
      <c r="D103" s="20">
        <v>22324.5</v>
      </c>
      <c r="E103" s="243"/>
    </row>
    <row r="104" spans="1:5" ht="13.5" customHeight="1" x14ac:dyDescent="0.3">
      <c r="A104" s="6" t="s">
        <v>365</v>
      </c>
      <c r="B104" s="212" t="s">
        <v>425</v>
      </c>
      <c r="C104" s="215"/>
      <c r="D104" s="20">
        <v>2255.8200000000002</v>
      </c>
      <c r="E104" s="243"/>
    </row>
    <row r="105" spans="1:5" ht="13.5" customHeight="1" x14ac:dyDescent="0.3">
      <c r="A105" s="106" t="s">
        <v>241</v>
      </c>
      <c r="B105" s="213"/>
      <c r="C105" s="214"/>
      <c r="D105" s="198">
        <f>SUM(D98:D104)</f>
        <v>54639.02</v>
      </c>
      <c r="E105" s="240"/>
    </row>
    <row r="106" spans="1:5" ht="13.5" customHeight="1" x14ac:dyDescent="0.3">
      <c r="A106" s="145" t="s">
        <v>426</v>
      </c>
      <c r="B106" s="137"/>
      <c r="C106" s="137"/>
      <c r="D106" s="146"/>
      <c r="E106" s="240"/>
    </row>
    <row r="107" spans="1:5" ht="13.5" customHeight="1" x14ac:dyDescent="0.3">
      <c r="A107" s="8" t="s">
        <v>735</v>
      </c>
      <c r="B107" s="8"/>
      <c r="C107" s="8"/>
      <c r="D107" s="8"/>
      <c r="E107" s="240">
        <f>D113</f>
        <v>24909</v>
      </c>
    </row>
    <row r="108" spans="1:5" ht="13.5" customHeight="1" x14ac:dyDescent="0.3">
      <c r="A108" s="193" t="s">
        <v>259</v>
      </c>
      <c r="B108" s="194" t="s">
        <v>351</v>
      </c>
      <c r="C108" s="194">
        <v>2023</v>
      </c>
      <c r="D108" s="195">
        <v>4305</v>
      </c>
      <c r="E108" s="243"/>
    </row>
    <row r="109" spans="1:5" ht="13.5" customHeight="1" x14ac:dyDescent="0.3">
      <c r="A109" s="193" t="s">
        <v>352</v>
      </c>
      <c r="B109" s="194" t="s">
        <v>438</v>
      </c>
      <c r="C109" s="194">
        <v>2021</v>
      </c>
      <c r="D109" s="195">
        <v>5000</v>
      </c>
      <c r="E109" s="243"/>
    </row>
    <row r="110" spans="1:5" ht="13.5" customHeight="1" x14ac:dyDescent="0.3">
      <c r="A110" s="193" t="s">
        <v>354</v>
      </c>
      <c r="B110" s="8" t="s">
        <v>439</v>
      </c>
      <c r="C110" s="8">
        <v>2022</v>
      </c>
      <c r="D110" s="20">
        <v>3110</v>
      </c>
      <c r="E110" s="243"/>
    </row>
    <row r="111" spans="1:5" ht="13.5" customHeight="1" x14ac:dyDescent="0.3">
      <c r="A111" s="193" t="s">
        <v>356</v>
      </c>
      <c r="B111" s="8" t="s">
        <v>440</v>
      </c>
      <c r="C111" s="8">
        <v>2020</v>
      </c>
      <c r="D111" s="20">
        <v>6500</v>
      </c>
      <c r="E111" s="243"/>
    </row>
    <row r="112" spans="1:5" ht="13.5" customHeight="1" x14ac:dyDescent="0.3">
      <c r="A112" s="193" t="s">
        <v>361</v>
      </c>
      <c r="B112" s="8" t="s">
        <v>441</v>
      </c>
      <c r="C112" s="8">
        <v>2021</v>
      </c>
      <c r="D112" s="20">
        <v>5994</v>
      </c>
      <c r="E112" s="243"/>
    </row>
    <row r="113" spans="1:5" ht="13.5" customHeight="1" x14ac:dyDescent="0.3">
      <c r="A113" s="97" t="s">
        <v>241</v>
      </c>
      <c r="B113" s="8"/>
      <c r="C113" s="8"/>
      <c r="D113" s="208">
        <f>SUM(D108:D112)</f>
        <v>24909</v>
      </c>
      <c r="E113" s="240"/>
    </row>
    <row r="114" spans="1:5" ht="13.5" customHeight="1" x14ac:dyDescent="0.3">
      <c r="A114" s="8" t="s">
        <v>736</v>
      </c>
      <c r="B114" s="8"/>
      <c r="C114" s="8"/>
      <c r="D114" s="8"/>
      <c r="E114" s="240">
        <f>D124</f>
        <v>81476.77</v>
      </c>
    </row>
    <row r="115" spans="1:5" ht="13.5" customHeight="1" x14ac:dyDescent="0.3">
      <c r="A115" s="6" t="s">
        <v>259</v>
      </c>
      <c r="B115" s="218" t="s">
        <v>442</v>
      </c>
      <c r="C115" s="219"/>
      <c r="D115" s="220">
        <v>2613.75</v>
      </c>
      <c r="E115" s="243"/>
    </row>
    <row r="116" spans="1:5" ht="13.5" customHeight="1" x14ac:dyDescent="0.3">
      <c r="A116" s="6" t="s">
        <v>352</v>
      </c>
      <c r="B116" s="218" t="s">
        <v>443</v>
      </c>
      <c r="C116" s="219"/>
      <c r="D116" s="140">
        <v>30442.5</v>
      </c>
      <c r="E116" s="243"/>
    </row>
    <row r="117" spans="1:5" ht="13.5" customHeight="1" x14ac:dyDescent="0.3">
      <c r="A117" s="6" t="s">
        <v>354</v>
      </c>
      <c r="B117" s="221" t="s">
        <v>444</v>
      </c>
      <c r="C117" s="219"/>
      <c r="D117" s="141">
        <v>2255.8200000000002</v>
      </c>
      <c r="E117" s="243"/>
    </row>
    <row r="118" spans="1:5" ht="13.5" customHeight="1" x14ac:dyDescent="0.3">
      <c r="A118" s="6" t="s">
        <v>356</v>
      </c>
      <c r="B118" s="219" t="s">
        <v>445</v>
      </c>
      <c r="C118" s="219">
        <v>2020</v>
      </c>
      <c r="D118" s="222">
        <v>14860</v>
      </c>
      <c r="E118" s="243"/>
    </row>
    <row r="119" spans="1:5" ht="13.5" customHeight="1" x14ac:dyDescent="0.3">
      <c r="A119" s="6" t="s">
        <v>361</v>
      </c>
      <c r="B119" s="219" t="s">
        <v>446</v>
      </c>
      <c r="C119" s="219">
        <v>2020</v>
      </c>
      <c r="D119" s="222">
        <v>14214.7</v>
      </c>
      <c r="E119" s="243"/>
    </row>
    <row r="120" spans="1:5" ht="13.5" customHeight="1" x14ac:dyDescent="0.3">
      <c r="A120" s="6" t="s">
        <v>363</v>
      </c>
      <c r="B120" s="219" t="s">
        <v>447</v>
      </c>
      <c r="C120" s="219"/>
      <c r="D120" s="222">
        <v>2400</v>
      </c>
      <c r="E120" s="243"/>
    </row>
    <row r="121" spans="1:5" ht="13.5" customHeight="1" x14ac:dyDescent="0.3">
      <c r="A121" s="6" t="s">
        <v>365</v>
      </c>
      <c r="B121" s="219" t="s">
        <v>448</v>
      </c>
      <c r="C121" s="219"/>
      <c r="D121" s="222">
        <v>3500</v>
      </c>
      <c r="E121" s="243"/>
    </row>
    <row r="122" spans="1:5" ht="13.5" customHeight="1" x14ac:dyDescent="0.3">
      <c r="A122" s="6" t="s">
        <v>367</v>
      </c>
      <c r="B122" s="219" t="s">
        <v>449</v>
      </c>
      <c r="C122" s="219"/>
      <c r="D122" s="222">
        <v>9990</v>
      </c>
      <c r="E122" s="243"/>
    </row>
    <row r="123" spans="1:5" ht="13.5" customHeight="1" x14ac:dyDescent="0.3">
      <c r="A123" s="6" t="s">
        <v>369</v>
      </c>
      <c r="B123" s="203" t="s">
        <v>450</v>
      </c>
      <c r="C123" s="203">
        <v>2023</v>
      </c>
      <c r="D123" s="204">
        <v>1200</v>
      </c>
      <c r="E123" s="243"/>
    </row>
    <row r="124" spans="1:5" ht="13.5" customHeight="1" x14ac:dyDescent="0.3">
      <c r="A124" s="97" t="s">
        <v>241</v>
      </c>
      <c r="B124" s="8"/>
      <c r="C124" s="8"/>
      <c r="D124" s="208">
        <f>SUM(D115:D123)</f>
        <v>81476.77</v>
      </c>
      <c r="E124" s="240"/>
    </row>
    <row r="125" spans="1:5" ht="13.5" customHeight="1" x14ac:dyDescent="0.3">
      <c r="A125" s="8" t="s">
        <v>29</v>
      </c>
      <c r="B125" s="8"/>
      <c r="C125" s="8"/>
      <c r="D125" s="8"/>
      <c r="E125" s="240">
        <f>D127</f>
        <v>21315.8</v>
      </c>
    </row>
    <row r="126" spans="1:5" ht="13.5" customHeight="1" x14ac:dyDescent="0.3">
      <c r="A126" s="6">
        <v>1</v>
      </c>
      <c r="B126" s="8" t="s">
        <v>402</v>
      </c>
      <c r="C126" s="8">
        <v>2023</v>
      </c>
      <c r="D126" s="20">
        <v>21315.8</v>
      </c>
      <c r="E126" s="243"/>
    </row>
    <row r="127" spans="1:5" ht="13.5" customHeight="1" x14ac:dyDescent="0.3">
      <c r="A127" s="97" t="s">
        <v>241</v>
      </c>
      <c r="B127" s="8"/>
      <c r="C127" s="8"/>
      <c r="D127" s="208">
        <f>SUM(D126)</f>
        <v>21315.8</v>
      </c>
      <c r="E127" s="240"/>
    </row>
    <row r="128" spans="1:5" ht="13.5" customHeight="1" x14ac:dyDescent="0.3">
      <c r="A128" s="145" t="s">
        <v>451</v>
      </c>
      <c r="B128" s="137"/>
      <c r="C128" s="137"/>
      <c r="D128" s="146"/>
      <c r="E128" s="240"/>
    </row>
    <row r="129" spans="1:5" ht="13.5" customHeight="1" x14ac:dyDescent="0.3">
      <c r="A129" s="8" t="s">
        <v>735</v>
      </c>
      <c r="B129" s="8"/>
      <c r="C129" s="8"/>
      <c r="D129" s="8"/>
      <c r="E129" s="240">
        <f>D133</f>
        <v>25199</v>
      </c>
    </row>
    <row r="130" spans="1:5" ht="13.5" customHeight="1" x14ac:dyDescent="0.3">
      <c r="A130" s="193" t="s">
        <v>259</v>
      </c>
      <c r="B130" s="8" t="s">
        <v>461</v>
      </c>
      <c r="C130" s="8">
        <v>2021</v>
      </c>
      <c r="D130" s="20">
        <v>3199</v>
      </c>
      <c r="E130" s="243"/>
    </row>
    <row r="131" spans="1:5" ht="13.5" customHeight="1" x14ac:dyDescent="0.3">
      <c r="A131" s="193" t="s">
        <v>352</v>
      </c>
      <c r="B131" s="8" t="s">
        <v>416</v>
      </c>
      <c r="C131" s="8">
        <v>2021</v>
      </c>
      <c r="D131" s="20">
        <v>11000</v>
      </c>
      <c r="E131" s="243"/>
    </row>
    <row r="132" spans="1:5" ht="13.5" customHeight="1" x14ac:dyDescent="0.3">
      <c r="A132" s="193" t="s">
        <v>354</v>
      </c>
      <c r="B132" s="8" t="s">
        <v>416</v>
      </c>
      <c r="C132" s="8">
        <v>2023</v>
      </c>
      <c r="D132" s="20">
        <v>11000</v>
      </c>
      <c r="E132" s="243"/>
    </row>
    <row r="133" spans="1:5" ht="13.5" customHeight="1" x14ac:dyDescent="0.3">
      <c r="A133" s="97" t="s">
        <v>395</v>
      </c>
      <c r="B133" s="8"/>
      <c r="C133" s="8"/>
      <c r="D133" s="208">
        <f>SUM(D130:D132)</f>
        <v>25199</v>
      </c>
      <c r="E133" s="240"/>
    </row>
    <row r="134" spans="1:5" ht="13.5" customHeight="1" x14ac:dyDescent="0.3">
      <c r="A134" s="8" t="s">
        <v>736</v>
      </c>
      <c r="B134" s="8"/>
      <c r="C134" s="8"/>
      <c r="D134" s="8"/>
      <c r="E134" s="240">
        <f>D142</f>
        <v>69373.72</v>
      </c>
    </row>
    <row r="135" spans="1:5" ht="13.5" customHeight="1" x14ac:dyDescent="0.3">
      <c r="A135" s="6" t="s">
        <v>259</v>
      </c>
      <c r="B135" s="8" t="s">
        <v>462</v>
      </c>
      <c r="C135" s="8">
        <v>2022</v>
      </c>
      <c r="D135" s="20">
        <v>5265</v>
      </c>
      <c r="E135" s="243"/>
    </row>
    <row r="136" spans="1:5" ht="13.5" customHeight="1" x14ac:dyDescent="0.3">
      <c r="A136" s="6" t="s">
        <v>352</v>
      </c>
      <c r="B136" s="8" t="s">
        <v>463</v>
      </c>
      <c r="C136" s="8">
        <v>2018</v>
      </c>
      <c r="D136" s="20">
        <v>32698.32</v>
      </c>
      <c r="E136" s="243"/>
    </row>
    <row r="137" spans="1:5" ht="13.5" customHeight="1" x14ac:dyDescent="0.3">
      <c r="A137" s="6" t="s">
        <v>354</v>
      </c>
      <c r="B137" s="8" t="s">
        <v>464</v>
      </c>
      <c r="C137" s="8">
        <v>2021</v>
      </c>
      <c r="D137" s="20">
        <v>5944</v>
      </c>
      <c r="E137" s="243"/>
    </row>
    <row r="138" spans="1:5" ht="13.5" customHeight="1" x14ac:dyDescent="0.3">
      <c r="A138" s="6" t="s">
        <v>356</v>
      </c>
      <c r="B138" s="8" t="s">
        <v>465</v>
      </c>
      <c r="C138" s="8">
        <v>2021</v>
      </c>
      <c r="D138" s="20">
        <v>3500</v>
      </c>
      <c r="E138" s="243"/>
    </row>
    <row r="139" spans="1:5" ht="13.5" customHeight="1" x14ac:dyDescent="0.3">
      <c r="A139" s="6" t="s">
        <v>361</v>
      </c>
      <c r="B139" s="5" t="s">
        <v>466</v>
      </c>
      <c r="C139" s="5">
        <v>2021</v>
      </c>
      <c r="D139" s="186">
        <v>2400</v>
      </c>
      <c r="E139" s="243"/>
    </row>
    <row r="140" spans="1:5" ht="13.5" customHeight="1" x14ac:dyDescent="0.3">
      <c r="A140" s="6" t="s">
        <v>363</v>
      </c>
      <c r="B140" s="8" t="s">
        <v>467</v>
      </c>
      <c r="C140" s="8">
        <v>2020</v>
      </c>
      <c r="D140" s="20">
        <v>14214.7</v>
      </c>
      <c r="E140" s="243"/>
    </row>
    <row r="141" spans="1:5" ht="13.5" customHeight="1" x14ac:dyDescent="0.3">
      <c r="A141" s="6" t="s">
        <v>365</v>
      </c>
      <c r="B141" s="5" t="s">
        <v>468</v>
      </c>
      <c r="C141" s="5">
        <v>2022</v>
      </c>
      <c r="D141" s="186">
        <v>5351.7</v>
      </c>
      <c r="E141" s="243"/>
    </row>
    <row r="142" spans="1:5" ht="13.5" customHeight="1" x14ac:dyDescent="0.3">
      <c r="A142" s="97" t="s">
        <v>395</v>
      </c>
      <c r="B142" s="8"/>
      <c r="C142" s="8"/>
      <c r="D142" s="208">
        <f>SUM(D135:D141)</f>
        <v>69373.72</v>
      </c>
      <c r="E142" s="240"/>
    </row>
    <row r="143" spans="1:5" ht="13.5" customHeight="1" x14ac:dyDescent="0.3">
      <c r="A143" s="8" t="s">
        <v>29</v>
      </c>
      <c r="B143" s="8"/>
      <c r="C143" s="8"/>
      <c r="D143" s="8"/>
      <c r="E143" s="240">
        <f>D145</f>
        <v>22599.38</v>
      </c>
    </row>
    <row r="144" spans="1:5" ht="13.5" customHeight="1" x14ac:dyDescent="0.3">
      <c r="A144" s="6">
        <v>1</v>
      </c>
      <c r="B144" s="8" t="s">
        <v>469</v>
      </c>
      <c r="C144" s="8">
        <v>2022</v>
      </c>
      <c r="D144" s="20">
        <v>22599.38</v>
      </c>
      <c r="E144" s="243"/>
    </row>
    <row r="145" spans="1:5" ht="13.5" customHeight="1" x14ac:dyDescent="0.3">
      <c r="A145" s="97" t="s">
        <v>395</v>
      </c>
      <c r="B145" s="8"/>
      <c r="C145" s="8"/>
      <c r="D145" s="208">
        <f>SUM(D144)</f>
        <v>22599.38</v>
      </c>
      <c r="E145" s="240"/>
    </row>
    <row r="146" spans="1:5" ht="13.5" customHeight="1" x14ac:dyDescent="0.3">
      <c r="A146" s="145" t="s">
        <v>470</v>
      </c>
      <c r="B146" s="137"/>
      <c r="C146" s="137"/>
      <c r="D146" s="146"/>
      <c r="E146" s="240"/>
    </row>
    <row r="147" spans="1:5" ht="13.5" customHeight="1" x14ac:dyDescent="0.3">
      <c r="A147" s="223" t="s">
        <v>735</v>
      </c>
      <c r="B147" s="223"/>
      <c r="C147" s="223"/>
      <c r="D147" s="223"/>
      <c r="E147" s="240">
        <f>D155</f>
        <v>59022.400000000001</v>
      </c>
    </row>
    <row r="148" spans="1:5" ht="13.5" customHeight="1" x14ac:dyDescent="0.3">
      <c r="A148" s="193" t="s">
        <v>259</v>
      </c>
      <c r="B148" s="194" t="s">
        <v>486</v>
      </c>
      <c r="C148" s="194">
        <v>2020</v>
      </c>
      <c r="D148" s="195">
        <v>2087</v>
      </c>
      <c r="E148" s="243"/>
    </row>
    <row r="149" spans="1:5" ht="13.5" customHeight="1" x14ac:dyDescent="0.3">
      <c r="A149" s="193" t="s">
        <v>352</v>
      </c>
      <c r="B149" s="194" t="s">
        <v>487</v>
      </c>
      <c r="C149" s="194">
        <v>2021</v>
      </c>
      <c r="D149" s="195">
        <v>9990</v>
      </c>
      <c r="E149" s="243"/>
    </row>
    <row r="150" spans="1:5" ht="13.5" customHeight="1" x14ac:dyDescent="0.3">
      <c r="A150" s="193" t="s">
        <v>354</v>
      </c>
      <c r="B150" s="194" t="s">
        <v>488</v>
      </c>
      <c r="C150" s="194">
        <v>2021</v>
      </c>
      <c r="D150" s="195">
        <v>5994</v>
      </c>
      <c r="E150" s="243"/>
    </row>
    <row r="151" spans="1:5" ht="13.5" customHeight="1" x14ac:dyDescent="0.3">
      <c r="A151" s="193" t="s">
        <v>356</v>
      </c>
      <c r="B151" s="194" t="s">
        <v>351</v>
      </c>
      <c r="C151" s="194">
        <v>2021</v>
      </c>
      <c r="D151" s="195">
        <v>6500</v>
      </c>
      <c r="E151" s="243"/>
    </row>
    <row r="152" spans="1:5" ht="13.5" customHeight="1" x14ac:dyDescent="0.3">
      <c r="A152" s="193" t="s">
        <v>361</v>
      </c>
      <c r="B152" s="8" t="s">
        <v>489</v>
      </c>
      <c r="C152" s="8">
        <v>2021</v>
      </c>
      <c r="D152" s="20">
        <v>21600</v>
      </c>
      <c r="E152" s="243"/>
    </row>
    <row r="153" spans="1:5" ht="13.5" customHeight="1" x14ac:dyDescent="0.3">
      <c r="A153" s="193" t="s">
        <v>363</v>
      </c>
      <c r="B153" s="8" t="s">
        <v>490</v>
      </c>
      <c r="C153" s="8">
        <v>2022</v>
      </c>
      <c r="D153" s="20">
        <v>851.4</v>
      </c>
      <c r="E153" s="243"/>
    </row>
    <row r="154" spans="1:5" ht="13.5" customHeight="1" x14ac:dyDescent="0.3">
      <c r="A154" s="193" t="s">
        <v>365</v>
      </c>
      <c r="B154" s="8" t="s">
        <v>491</v>
      </c>
      <c r="C154" s="8">
        <v>2023</v>
      </c>
      <c r="D154" s="20">
        <v>12000</v>
      </c>
      <c r="E154" s="243"/>
    </row>
    <row r="155" spans="1:5" ht="13.5" customHeight="1" x14ac:dyDescent="0.3">
      <c r="A155" s="97" t="s">
        <v>395</v>
      </c>
      <c r="B155" s="8"/>
      <c r="C155" s="8"/>
      <c r="D155" s="208">
        <f>SUM(D148:D154)</f>
        <v>59022.400000000001</v>
      </c>
      <c r="E155" s="240"/>
    </row>
    <row r="156" spans="1:5" ht="13.5" customHeight="1" x14ac:dyDescent="0.3">
      <c r="A156" s="8" t="s">
        <v>736</v>
      </c>
      <c r="B156" s="8"/>
      <c r="C156" s="8"/>
      <c r="D156" s="8"/>
      <c r="E156" s="240">
        <f>D164</f>
        <v>66519.63</v>
      </c>
    </row>
    <row r="157" spans="1:5" ht="13.5" customHeight="1" x14ac:dyDescent="0.3">
      <c r="A157" s="193" t="s">
        <v>259</v>
      </c>
      <c r="B157" s="107" t="s">
        <v>492</v>
      </c>
      <c r="C157" s="8">
        <v>2018</v>
      </c>
      <c r="D157" s="20">
        <v>4511.6400000000003</v>
      </c>
      <c r="E157" s="243"/>
    </row>
    <row r="158" spans="1:5" ht="13.5" customHeight="1" x14ac:dyDescent="0.3">
      <c r="A158" s="193" t="s">
        <v>352</v>
      </c>
      <c r="B158" s="8" t="s">
        <v>493</v>
      </c>
      <c r="C158" s="8">
        <v>2018</v>
      </c>
      <c r="D158" s="20">
        <v>26383.5</v>
      </c>
      <c r="E158" s="243"/>
    </row>
    <row r="159" spans="1:5" ht="13.5" customHeight="1" x14ac:dyDescent="0.3">
      <c r="A159" s="193" t="s">
        <v>354</v>
      </c>
      <c r="B159" s="8" t="s">
        <v>494</v>
      </c>
      <c r="C159" s="8">
        <v>2019</v>
      </c>
      <c r="D159" s="20">
        <v>2150</v>
      </c>
      <c r="E159" s="243"/>
    </row>
    <row r="160" spans="1:5" ht="13.5" customHeight="1" x14ac:dyDescent="0.3">
      <c r="A160" s="193" t="s">
        <v>356</v>
      </c>
      <c r="B160" s="8" t="s">
        <v>495</v>
      </c>
      <c r="C160" s="8">
        <v>2020</v>
      </c>
      <c r="D160" s="20">
        <v>18224.5</v>
      </c>
      <c r="E160" s="243"/>
    </row>
    <row r="161" spans="1:5" ht="13.5" customHeight="1" x14ac:dyDescent="0.3">
      <c r="A161" s="193" t="s">
        <v>361</v>
      </c>
      <c r="B161" s="8" t="s">
        <v>496</v>
      </c>
      <c r="C161" s="8">
        <v>2021</v>
      </c>
      <c r="D161" s="20">
        <v>3500</v>
      </c>
      <c r="E161" s="243"/>
    </row>
    <row r="162" spans="1:5" ht="13.5" customHeight="1" x14ac:dyDescent="0.3">
      <c r="A162" s="193" t="s">
        <v>363</v>
      </c>
      <c r="B162" s="8" t="s">
        <v>497</v>
      </c>
      <c r="C162" s="8">
        <v>2024</v>
      </c>
      <c r="D162" s="20">
        <v>2599.9899999999998</v>
      </c>
      <c r="E162" s="243"/>
    </row>
    <row r="163" spans="1:5" ht="13.5" customHeight="1" x14ac:dyDescent="0.3">
      <c r="A163" s="193" t="s">
        <v>365</v>
      </c>
      <c r="B163" s="8" t="s">
        <v>498</v>
      </c>
      <c r="C163" s="8">
        <v>2024</v>
      </c>
      <c r="D163" s="20">
        <v>9150</v>
      </c>
      <c r="E163" s="243"/>
    </row>
    <row r="164" spans="1:5" ht="13.5" customHeight="1" x14ac:dyDescent="0.3">
      <c r="A164" s="97" t="s">
        <v>395</v>
      </c>
      <c r="B164" s="8"/>
      <c r="C164" s="8"/>
      <c r="D164" s="208">
        <f>SUM(D157:D163)</f>
        <v>66519.63</v>
      </c>
      <c r="E164" s="240"/>
    </row>
    <row r="165" spans="1:5" ht="13.5" customHeight="1" x14ac:dyDescent="0.3">
      <c r="A165" s="107" t="s">
        <v>29</v>
      </c>
      <c r="B165" s="5"/>
      <c r="C165" s="107"/>
      <c r="D165" s="224"/>
      <c r="E165" s="240">
        <f>D167</f>
        <v>40336.639999999999</v>
      </c>
    </row>
    <row r="166" spans="1:5" ht="13.5" customHeight="1" x14ac:dyDescent="0.3">
      <c r="A166" s="6">
        <v>2</v>
      </c>
      <c r="B166" s="8" t="s">
        <v>402</v>
      </c>
      <c r="C166" s="8">
        <v>2022</v>
      </c>
      <c r="D166" s="20">
        <v>40336.639999999999</v>
      </c>
      <c r="E166" s="243"/>
    </row>
    <row r="167" spans="1:5" ht="13.5" customHeight="1" x14ac:dyDescent="0.3">
      <c r="A167" s="97" t="s">
        <v>395</v>
      </c>
      <c r="B167" s="8"/>
      <c r="C167" s="8"/>
      <c r="D167" s="208">
        <f>SUM(D166)</f>
        <v>40336.639999999999</v>
      </c>
      <c r="E167" s="240"/>
    </row>
    <row r="168" spans="1:5" ht="13.5" customHeight="1" x14ac:dyDescent="0.3">
      <c r="A168" s="137" t="s">
        <v>510</v>
      </c>
      <c r="B168" s="137"/>
      <c r="C168" s="137"/>
      <c r="D168" s="146"/>
      <c r="E168" s="240"/>
    </row>
    <row r="169" spans="1:5" ht="13.5" customHeight="1" x14ac:dyDescent="0.3">
      <c r="A169" s="8" t="s">
        <v>735</v>
      </c>
      <c r="B169" s="8"/>
      <c r="C169" s="8"/>
      <c r="D169" s="8"/>
      <c r="E169" s="240">
        <f>D171</f>
        <v>6500</v>
      </c>
    </row>
    <row r="170" spans="1:5" ht="13.5" customHeight="1" x14ac:dyDescent="0.3">
      <c r="A170" s="193">
        <v>1</v>
      </c>
      <c r="B170" s="194" t="s">
        <v>509</v>
      </c>
      <c r="C170" s="194">
        <v>2023</v>
      </c>
      <c r="D170" s="195">
        <v>6500</v>
      </c>
      <c r="E170" s="243"/>
    </row>
    <row r="171" spans="1:5" ht="13.5" customHeight="1" x14ac:dyDescent="0.3">
      <c r="A171" s="225" t="s">
        <v>241</v>
      </c>
      <c r="B171" s="5"/>
      <c r="C171" s="5"/>
      <c r="D171" s="237">
        <f>SUM(D170)</f>
        <v>6500</v>
      </c>
      <c r="E171" s="240"/>
    </row>
    <row r="172" spans="1:5" ht="13.5" customHeight="1" x14ac:dyDescent="0.3">
      <c r="A172" s="8" t="s">
        <v>29</v>
      </c>
      <c r="B172" s="8"/>
      <c r="C172" s="8"/>
      <c r="D172" s="8"/>
      <c r="E172" s="240">
        <f>D174</f>
        <v>12776.22</v>
      </c>
    </row>
    <row r="173" spans="1:5" ht="13.5" customHeight="1" x14ac:dyDescent="0.3">
      <c r="A173" s="6">
        <v>1</v>
      </c>
      <c r="B173" s="8" t="s">
        <v>402</v>
      </c>
      <c r="C173" s="8">
        <v>2021</v>
      </c>
      <c r="D173" s="20">
        <v>12776.22</v>
      </c>
      <c r="E173" s="243"/>
    </row>
    <row r="174" spans="1:5" ht="13.5" customHeight="1" x14ac:dyDescent="0.3">
      <c r="A174" s="6" t="s">
        <v>241</v>
      </c>
      <c r="B174" s="8"/>
      <c r="C174" s="8"/>
      <c r="D174" s="208">
        <f>SUM(D173)</f>
        <v>12776.22</v>
      </c>
      <c r="E174" s="240"/>
    </row>
    <row r="175" spans="1:5" ht="13.5" customHeight="1" x14ac:dyDescent="0.3">
      <c r="A175" s="137" t="s">
        <v>520</v>
      </c>
      <c r="B175" s="137"/>
      <c r="C175" s="137"/>
      <c r="D175" s="146"/>
      <c r="E175" s="240"/>
    </row>
    <row r="176" spans="1:5" ht="13.5" customHeight="1" x14ac:dyDescent="0.3">
      <c r="A176" s="8" t="s">
        <v>735</v>
      </c>
      <c r="B176" s="8"/>
      <c r="C176" s="8"/>
      <c r="D176" s="8"/>
      <c r="E176" s="240">
        <f>D183</f>
        <v>36844.71</v>
      </c>
    </row>
    <row r="177" spans="1:5" ht="13.5" customHeight="1" x14ac:dyDescent="0.3">
      <c r="A177" s="193" t="s">
        <v>259</v>
      </c>
      <c r="B177" s="194" t="s">
        <v>486</v>
      </c>
      <c r="C177" s="194">
        <v>2020</v>
      </c>
      <c r="D177" s="195">
        <v>3500</v>
      </c>
      <c r="E177" s="243"/>
    </row>
    <row r="178" spans="1:5" ht="13.5" customHeight="1" x14ac:dyDescent="0.3">
      <c r="A178" s="193" t="s">
        <v>352</v>
      </c>
      <c r="B178" s="194" t="s">
        <v>351</v>
      </c>
      <c r="C178" s="194">
        <v>2021</v>
      </c>
      <c r="D178" s="195">
        <v>3567</v>
      </c>
      <c r="E178" s="243"/>
    </row>
    <row r="179" spans="1:5" ht="13.5" customHeight="1" x14ac:dyDescent="0.3">
      <c r="A179" s="193" t="s">
        <v>354</v>
      </c>
      <c r="B179" s="8" t="s">
        <v>521</v>
      </c>
      <c r="C179" s="8">
        <v>2021</v>
      </c>
      <c r="D179" s="20">
        <v>7995</v>
      </c>
      <c r="E179" s="243"/>
    </row>
    <row r="180" spans="1:5" ht="13.5" customHeight="1" x14ac:dyDescent="0.3">
      <c r="A180" s="193" t="s">
        <v>356</v>
      </c>
      <c r="B180" s="8" t="s">
        <v>522</v>
      </c>
      <c r="C180" s="8">
        <v>2023</v>
      </c>
      <c r="D180" s="20">
        <v>7520</v>
      </c>
      <c r="E180" s="243"/>
    </row>
    <row r="181" spans="1:5" ht="13.5" customHeight="1" x14ac:dyDescent="0.3">
      <c r="A181" s="193" t="s">
        <v>361</v>
      </c>
      <c r="B181" s="8" t="s">
        <v>523</v>
      </c>
      <c r="C181" s="8">
        <v>2022</v>
      </c>
      <c r="D181" s="20">
        <v>4600.2</v>
      </c>
      <c r="E181" s="243"/>
    </row>
    <row r="182" spans="1:5" ht="13.5" customHeight="1" x14ac:dyDescent="0.3">
      <c r="A182" s="193" t="s">
        <v>363</v>
      </c>
      <c r="B182" s="8" t="s">
        <v>524</v>
      </c>
      <c r="C182" s="8">
        <v>2021</v>
      </c>
      <c r="D182" s="20">
        <v>9662.51</v>
      </c>
      <c r="E182" s="243"/>
    </row>
    <row r="183" spans="1:5" ht="13.5" customHeight="1" x14ac:dyDescent="0.3">
      <c r="A183" s="97" t="s">
        <v>395</v>
      </c>
      <c r="B183" s="8"/>
      <c r="C183" s="8"/>
      <c r="D183" s="208">
        <f>SUM(D177:D182)</f>
        <v>36844.71</v>
      </c>
      <c r="E183" s="240"/>
    </row>
    <row r="184" spans="1:5" ht="13.5" customHeight="1" x14ac:dyDescent="0.3">
      <c r="A184" s="8" t="s">
        <v>736</v>
      </c>
      <c r="B184" s="8"/>
      <c r="C184" s="8"/>
      <c r="D184" s="8"/>
      <c r="E184" s="240">
        <f>D193</f>
        <v>119757.45000000001</v>
      </c>
    </row>
    <row r="185" spans="1:5" ht="13.5" customHeight="1" x14ac:dyDescent="0.3">
      <c r="A185" s="6" t="s">
        <v>259</v>
      </c>
      <c r="B185" s="8" t="s">
        <v>525</v>
      </c>
      <c r="C185" s="8">
        <v>2019</v>
      </c>
      <c r="D185" s="20">
        <v>51642.78</v>
      </c>
      <c r="E185" s="243"/>
    </row>
    <row r="186" spans="1:5" ht="13.5" customHeight="1" x14ac:dyDescent="0.3">
      <c r="A186" s="6" t="s">
        <v>352</v>
      </c>
      <c r="B186" s="8" t="s">
        <v>526</v>
      </c>
      <c r="C186" s="8">
        <v>2019</v>
      </c>
      <c r="D186" s="20">
        <v>1070</v>
      </c>
      <c r="E186" s="243"/>
    </row>
    <row r="187" spans="1:5" ht="13.5" customHeight="1" x14ac:dyDescent="0.3">
      <c r="A187" s="6" t="s">
        <v>354</v>
      </c>
      <c r="B187" s="8" t="s">
        <v>527</v>
      </c>
      <c r="C187" s="8">
        <v>2019</v>
      </c>
      <c r="D187" s="20">
        <v>3136.5</v>
      </c>
      <c r="E187" s="243"/>
    </row>
    <row r="188" spans="1:5" ht="13.5" customHeight="1" x14ac:dyDescent="0.3">
      <c r="A188" s="6" t="s">
        <v>356</v>
      </c>
      <c r="B188" s="8" t="s">
        <v>528</v>
      </c>
      <c r="C188" s="8">
        <v>2020</v>
      </c>
      <c r="D188" s="20">
        <v>24284.3</v>
      </c>
      <c r="E188" s="243"/>
    </row>
    <row r="189" spans="1:5" ht="13.5" customHeight="1" x14ac:dyDescent="0.3">
      <c r="A189" s="6" t="s">
        <v>361</v>
      </c>
      <c r="B189" s="8" t="s">
        <v>529</v>
      </c>
      <c r="C189" s="8">
        <v>2022</v>
      </c>
      <c r="D189" s="20">
        <v>3444</v>
      </c>
      <c r="E189" s="243"/>
    </row>
    <row r="190" spans="1:5" ht="13.5" customHeight="1" x14ac:dyDescent="0.3">
      <c r="A190" s="6" t="s">
        <v>363</v>
      </c>
      <c r="B190" s="8" t="s">
        <v>530</v>
      </c>
      <c r="C190" s="8">
        <v>2021</v>
      </c>
      <c r="D190" s="20">
        <v>29993.43</v>
      </c>
      <c r="E190" s="243"/>
    </row>
    <row r="191" spans="1:5" ht="13.5" customHeight="1" x14ac:dyDescent="0.3">
      <c r="A191" s="6" t="s">
        <v>365</v>
      </c>
      <c r="B191" s="8" t="s">
        <v>531</v>
      </c>
      <c r="C191" s="8">
        <v>2021</v>
      </c>
      <c r="D191" s="20">
        <v>2195.16</v>
      </c>
      <c r="E191" s="243"/>
    </row>
    <row r="192" spans="1:5" ht="13.5" customHeight="1" x14ac:dyDescent="0.3">
      <c r="A192" s="6" t="s">
        <v>367</v>
      </c>
      <c r="B192" s="8" t="s">
        <v>532</v>
      </c>
      <c r="C192" s="8">
        <v>2021</v>
      </c>
      <c r="D192" s="20">
        <v>3991.28</v>
      </c>
      <c r="E192" s="243"/>
    </row>
    <row r="193" spans="1:5" ht="13.5" customHeight="1" x14ac:dyDescent="0.3">
      <c r="A193" s="97" t="s">
        <v>395</v>
      </c>
      <c r="B193" s="8"/>
      <c r="C193" s="8"/>
      <c r="D193" s="208">
        <f>SUM(D185:D192)</f>
        <v>119757.45000000001</v>
      </c>
      <c r="E193" s="240"/>
    </row>
    <row r="194" spans="1:5" ht="13.5" customHeight="1" x14ac:dyDescent="0.3">
      <c r="A194" s="8" t="s">
        <v>29</v>
      </c>
      <c r="B194" s="8"/>
      <c r="C194" s="8"/>
      <c r="D194" s="8"/>
      <c r="E194" s="240">
        <f>D196</f>
        <v>17190.46</v>
      </c>
    </row>
    <row r="195" spans="1:5" ht="13.5" customHeight="1" x14ac:dyDescent="0.3">
      <c r="A195" s="6">
        <v>1</v>
      </c>
      <c r="B195" s="8" t="s">
        <v>533</v>
      </c>
      <c r="C195" s="8"/>
      <c r="D195" s="20">
        <v>17190.46</v>
      </c>
      <c r="E195" s="243"/>
    </row>
    <row r="196" spans="1:5" ht="13.5" customHeight="1" x14ac:dyDescent="0.3">
      <c r="A196" s="97" t="s">
        <v>395</v>
      </c>
      <c r="B196" s="8"/>
      <c r="C196" s="8"/>
      <c r="D196" s="208">
        <f>SUM(D195)</f>
        <v>17190.46</v>
      </c>
      <c r="E196" s="240"/>
    </row>
    <row r="197" spans="1:5" ht="13.5" customHeight="1" x14ac:dyDescent="0.3">
      <c r="A197" s="137" t="s">
        <v>544</v>
      </c>
      <c r="B197" s="137"/>
      <c r="C197" s="137"/>
      <c r="D197" s="146"/>
      <c r="E197" s="240"/>
    </row>
    <row r="198" spans="1:5" ht="13.5" customHeight="1" x14ac:dyDescent="0.3">
      <c r="A198" s="8" t="s">
        <v>735</v>
      </c>
      <c r="B198" s="8"/>
      <c r="C198" s="8"/>
      <c r="D198" s="8"/>
      <c r="E198" s="240">
        <f>D207</f>
        <v>34285.89</v>
      </c>
    </row>
    <row r="199" spans="1:5" ht="13.5" customHeight="1" x14ac:dyDescent="0.3">
      <c r="A199" s="193" t="s">
        <v>259</v>
      </c>
      <c r="B199" s="194" t="s">
        <v>553</v>
      </c>
      <c r="C199" s="194">
        <v>2020</v>
      </c>
      <c r="D199" s="195">
        <v>1998</v>
      </c>
      <c r="E199" s="243"/>
    </row>
    <row r="200" spans="1:5" ht="13.5" customHeight="1" x14ac:dyDescent="0.3">
      <c r="A200" s="193" t="s">
        <v>352</v>
      </c>
      <c r="B200" s="194" t="s">
        <v>554</v>
      </c>
      <c r="C200" s="194">
        <v>2021</v>
      </c>
      <c r="D200" s="195">
        <v>4159</v>
      </c>
      <c r="E200" s="243"/>
    </row>
    <row r="201" spans="1:5" ht="13.5" customHeight="1" x14ac:dyDescent="0.3">
      <c r="A201" s="193" t="s">
        <v>354</v>
      </c>
      <c r="B201" s="8" t="s">
        <v>555</v>
      </c>
      <c r="C201" s="8">
        <v>2021</v>
      </c>
      <c r="D201" s="20">
        <v>849</v>
      </c>
      <c r="E201" s="243"/>
    </row>
    <row r="202" spans="1:5" ht="13.5" customHeight="1" x14ac:dyDescent="0.3">
      <c r="A202" s="193" t="s">
        <v>356</v>
      </c>
      <c r="B202" s="8" t="s">
        <v>556</v>
      </c>
      <c r="C202" s="8">
        <v>2021</v>
      </c>
      <c r="D202" s="20">
        <v>2470</v>
      </c>
      <c r="E202" s="243"/>
    </row>
    <row r="203" spans="1:5" ht="13.5" customHeight="1" x14ac:dyDescent="0.3">
      <c r="A203" s="193" t="s">
        <v>361</v>
      </c>
      <c r="B203" s="8" t="s">
        <v>557</v>
      </c>
      <c r="C203" s="8">
        <v>2022</v>
      </c>
      <c r="D203" s="20">
        <v>6400</v>
      </c>
      <c r="E203" s="243"/>
    </row>
    <row r="204" spans="1:5" ht="13.5" customHeight="1" x14ac:dyDescent="0.3">
      <c r="A204" s="193" t="s">
        <v>363</v>
      </c>
      <c r="B204" s="8" t="s">
        <v>558</v>
      </c>
      <c r="C204" s="8">
        <v>2022</v>
      </c>
      <c r="D204" s="20">
        <v>9999.9</v>
      </c>
      <c r="E204" s="243"/>
    </row>
    <row r="205" spans="1:5" ht="13.5" customHeight="1" x14ac:dyDescent="0.3">
      <c r="A205" s="193" t="s">
        <v>365</v>
      </c>
      <c r="B205" s="8" t="s">
        <v>557</v>
      </c>
      <c r="C205" s="8">
        <v>2023</v>
      </c>
      <c r="D205" s="20">
        <v>6000</v>
      </c>
      <c r="E205" s="243"/>
    </row>
    <row r="206" spans="1:5" ht="13.5" customHeight="1" x14ac:dyDescent="0.3">
      <c r="A206" s="193" t="s">
        <v>367</v>
      </c>
      <c r="B206" s="8" t="s">
        <v>559</v>
      </c>
      <c r="C206" s="8">
        <v>2024</v>
      </c>
      <c r="D206" s="20">
        <v>2409.9899999999998</v>
      </c>
      <c r="E206" s="243"/>
    </row>
    <row r="207" spans="1:5" ht="13.5" customHeight="1" x14ac:dyDescent="0.3">
      <c r="A207" s="97" t="s">
        <v>395</v>
      </c>
      <c r="B207" s="8"/>
      <c r="C207" s="8"/>
      <c r="D207" s="208">
        <f>SUM(D199:D206)</f>
        <v>34285.89</v>
      </c>
      <c r="E207" s="240"/>
    </row>
    <row r="208" spans="1:5" ht="13.5" customHeight="1" x14ac:dyDescent="0.3">
      <c r="A208" s="8" t="s">
        <v>736</v>
      </c>
      <c r="B208" s="8"/>
      <c r="C208" s="8"/>
      <c r="D208" s="8"/>
      <c r="E208" s="240">
        <f>D227</f>
        <v>117044.75999999998</v>
      </c>
    </row>
    <row r="209" spans="1:5" ht="13.5" customHeight="1" x14ac:dyDescent="0.3">
      <c r="A209" s="6"/>
      <c r="B209" s="215" t="s">
        <v>560</v>
      </c>
      <c r="C209" s="215">
        <v>2018</v>
      </c>
      <c r="D209" s="207"/>
      <c r="E209" s="243"/>
    </row>
    <row r="210" spans="1:5" ht="13.5" customHeight="1" x14ac:dyDescent="0.3">
      <c r="A210" s="6" t="s">
        <v>259</v>
      </c>
      <c r="B210" s="8" t="s">
        <v>561</v>
      </c>
      <c r="C210" s="8"/>
      <c r="D210" s="20">
        <v>34501.5</v>
      </c>
      <c r="E210" s="243"/>
    </row>
    <row r="211" spans="1:5" ht="13.5" customHeight="1" x14ac:dyDescent="0.3">
      <c r="A211" s="6" t="s">
        <v>352</v>
      </c>
      <c r="B211" s="8" t="s">
        <v>562</v>
      </c>
      <c r="C211" s="8"/>
      <c r="D211" s="20">
        <v>4511.6400000000003</v>
      </c>
      <c r="E211" s="243"/>
    </row>
    <row r="212" spans="1:5" ht="13.5" customHeight="1" x14ac:dyDescent="0.3">
      <c r="A212" s="6" t="s">
        <v>354</v>
      </c>
      <c r="B212" s="8" t="s">
        <v>563</v>
      </c>
      <c r="C212" s="8"/>
      <c r="D212" s="20">
        <v>2321.0100000000002</v>
      </c>
      <c r="E212" s="243"/>
    </row>
    <row r="213" spans="1:5" ht="13.5" customHeight="1" x14ac:dyDescent="0.3">
      <c r="A213" s="6" t="s">
        <v>356</v>
      </c>
      <c r="B213" s="8" t="s">
        <v>564</v>
      </c>
      <c r="C213" s="8"/>
      <c r="D213" s="20">
        <v>2706</v>
      </c>
      <c r="E213" s="243"/>
    </row>
    <row r="214" spans="1:5" ht="13.5" customHeight="1" x14ac:dyDescent="0.3">
      <c r="A214" s="6" t="s">
        <v>361</v>
      </c>
      <c r="B214" s="8" t="s">
        <v>565</v>
      </c>
      <c r="C214" s="8"/>
      <c r="D214" s="20">
        <v>7876.2</v>
      </c>
      <c r="E214" s="243"/>
    </row>
    <row r="215" spans="1:5" ht="13.5" customHeight="1" x14ac:dyDescent="0.3">
      <c r="A215" s="6" t="s">
        <v>363</v>
      </c>
      <c r="B215" s="8" t="s">
        <v>566</v>
      </c>
      <c r="C215" s="8"/>
      <c r="D215" s="20">
        <v>9450</v>
      </c>
      <c r="E215" s="243"/>
    </row>
    <row r="216" spans="1:5" ht="13.5" customHeight="1" x14ac:dyDescent="0.3">
      <c r="A216" s="6" t="s">
        <v>365</v>
      </c>
      <c r="B216" s="8" t="s">
        <v>370</v>
      </c>
      <c r="C216" s="8">
        <v>2019</v>
      </c>
      <c r="D216" s="20">
        <v>2890</v>
      </c>
      <c r="E216" s="243"/>
    </row>
    <row r="217" spans="1:5" ht="13.5" customHeight="1" x14ac:dyDescent="0.3">
      <c r="A217" s="6" t="s">
        <v>367</v>
      </c>
      <c r="B217" s="8" t="s">
        <v>567</v>
      </c>
      <c r="C217" s="8">
        <v>2020</v>
      </c>
      <c r="D217" s="20">
        <v>24284.3</v>
      </c>
      <c r="E217" s="243"/>
    </row>
    <row r="218" spans="1:5" ht="13.5" customHeight="1" x14ac:dyDescent="0.3">
      <c r="A218" s="6" t="s">
        <v>369</v>
      </c>
      <c r="B218" s="8" t="s">
        <v>568</v>
      </c>
      <c r="C218" s="8">
        <v>2021</v>
      </c>
      <c r="D218" s="20">
        <v>2599</v>
      </c>
      <c r="E218" s="243"/>
    </row>
    <row r="219" spans="1:5" ht="13.5" customHeight="1" x14ac:dyDescent="0.3">
      <c r="A219" s="6"/>
      <c r="B219" s="215" t="s">
        <v>569</v>
      </c>
      <c r="C219" s="215">
        <v>2022</v>
      </c>
      <c r="D219" s="207"/>
      <c r="E219" s="243"/>
    </row>
    <row r="220" spans="1:5" ht="13.5" customHeight="1" x14ac:dyDescent="0.3">
      <c r="A220" s="6" t="s">
        <v>371</v>
      </c>
      <c r="B220" s="8" t="s">
        <v>570</v>
      </c>
      <c r="C220" s="8">
        <v>2022</v>
      </c>
      <c r="D220" s="20">
        <v>3699</v>
      </c>
      <c r="E220" s="243"/>
    </row>
    <row r="221" spans="1:5" ht="13.5" customHeight="1" x14ac:dyDescent="0.3">
      <c r="A221" s="6" t="s">
        <v>373</v>
      </c>
      <c r="B221" s="8" t="s">
        <v>571</v>
      </c>
      <c r="C221" s="8">
        <v>2022</v>
      </c>
      <c r="D221" s="20">
        <v>4798</v>
      </c>
      <c r="E221" s="243"/>
    </row>
    <row r="222" spans="1:5" ht="13.5" customHeight="1" x14ac:dyDescent="0.3">
      <c r="A222" s="6"/>
      <c r="B222" s="215" t="s">
        <v>572</v>
      </c>
      <c r="C222" s="215" t="s">
        <v>573</v>
      </c>
      <c r="D222" s="207"/>
      <c r="E222" s="243"/>
    </row>
    <row r="223" spans="1:5" ht="13.5" customHeight="1" x14ac:dyDescent="0.3">
      <c r="A223" s="6" t="s">
        <v>574</v>
      </c>
      <c r="B223" s="8" t="s">
        <v>575</v>
      </c>
      <c r="C223" s="8" t="s">
        <v>573</v>
      </c>
      <c r="D223" s="20">
        <v>9662.51</v>
      </c>
      <c r="E223" s="243"/>
    </row>
    <row r="224" spans="1:5" ht="13.5" customHeight="1" x14ac:dyDescent="0.3">
      <c r="A224" s="6" t="s">
        <v>576</v>
      </c>
      <c r="B224" s="8" t="s">
        <v>577</v>
      </c>
      <c r="C224" s="8" t="s">
        <v>573</v>
      </c>
      <c r="D224" s="20">
        <v>3999.9</v>
      </c>
      <c r="E224" s="243"/>
    </row>
    <row r="225" spans="1:5" ht="13.5" customHeight="1" x14ac:dyDescent="0.3">
      <c r="A225" s="6" t="s">
        <v>578</v>
      </c>
      <c r="B225" s="8" t="s">
        <v>579</v>
      </c>
      <c r="C225" s="8" t="s">
        <v>573</v>
      </c>
      <c r="D225" s="20">
        <v>2434.6999999999998</v>
      </c>
      <c r="E225" s="243"/>
    </row>
    <row r="226" spans="1:5" ht="13.5" customHeight="1" x14ac:dyDescent="0.3">
      <c r="A226" s="6" t="s">
        <v>580</v>
      </c>
      <c r="B226" s="8" t="s">
        <v>581</v>
      </c>
      <c r="C226" s="8">
        <v>2024</v>
      </c>
      <c r="D226" s="20">
        <v>1311</v>
      </c>
      <c r="E226" s="243"/>
    </row>
    <row r="227" spans="1:5" ht="13.5" customHeight="1" x14ac:dyDescent="0.3">
      <c r="A227" s="97" t="s">
        <v>395</v>
      </c>
      <c r="B227" s="8"/>
      <c r="C227" s="8"/>
      <c r="D227" s="208">
        <f>SUM(D209:D226)</f>
        <v>117044.75999999998</v>
      </c>
      <c r="E227" s="240"/>
    </row>
    <row r="228" spans="1:5" ht="13.5" customHeight="1" x14ac:dyDescent="0.3">
      <c r="A228" s="8" t="s">
        <v>29</v>
      </c>
      <c r="B228" s="8"/>
      <c r="C228" s="8"/>
      <c r="D228" s="8"/>
      <c r="E228" s="240">
        <f>D230</f>
        <v>11549.7</v>
      </c>
    </row>
    <row r="229" spans="1:5" ht="13.5" customHeight="1" x14ac:dyDescent="0.3">
      <c r="A229" s="6">
        <v>1</v>
      </c>
      <c r="B229" s="8" t="s">
        <v>533</v>
      </c>
      <c r="C229" s="8">
        <v>2014</v>
      </c>
      <c r="D229" s="20">
        <v>11549.7</v>
      </c>
      <c r="E229" s="243"/>
    </row>
    <row r="230" spans="1:5" ht="13.5" customHeight="1" x14ac:dyDescent="0.3">
      <c r="A230" s="97" t="s">
        <v>395</v>
      </c>
      <c r="B230" s="8"/>
      <c r="C230" s="8"/>
      <c r="D230" s="208">
        <f>SUM(D229)</f>
        <v>11549.7</v>
      </c>
      <c r="E230" s="240"/>
    </row>
    <row r="231" spans="1:5" ht="13.5" customHeight="1" x14ac:dyDescent="0.3">
      <c r="A231" s="137" t="s">
        <v>287</v>
      </c>
      <c r="B231" s="137"/>
      <c r="C231" s="137"/>
      <c r="D231" s="146"/>
      <c r="E231" s="240"/>
    </row>
    <row r="232" spans="1:5" ht="13.5" customHeight="1" x14ac:dyDescent="0.3">
      <c r="A232" s="8" t="s">
        <v>735</v>
      </c>
      <c r="B232" s="8"/>
      <c r="C232" s="8"/>
      <c r="D232" s="8"/>
      <c r="E232" s="240">
        <f>D251</f>
        <v>43371.920000000006</v>
      </c>
    </row>
    <row r="233" spans="1:5" ht="13.5" customHeight="1" x14ac:dyDescent="0.3">
      <c r="A233" s="193">
        <v>1</v>
      </c>
      <c r="B233" s="194" t="s">
        <v>593</v>
      </c>
      <c r="C233" s="194">
        <v>2021</v>
      </c>
      <c r="D233" s="195">
        <v>4555.96</v>
      </c>
      <c r="E233" s="243"/>
    </row>
    <row r="234" spans="1:5" ht="13.5" customHeight="1" x14ac:dyDescent="0.3">
      <c r="A234" s="193">
        <v>2</v>
      </c>
      <c r="B234" s="194" t="s">
        <v>594</v>
      </c>
      <c r="C234" s="194">
        <v>2021</v>
      </c>
      <c r="D234" s="195">
        <v>4108.2</v>
      </c>
      <c r="E234" s="243"/>
    </row>
    <row r="235" spans="1:5" ht="13.5" customHeight="1" x14ac:dyDescent="0.3">
      <c r="A235" s="193">
        <v>3</v>
      </c>
      <c r="B235" s="8" t="s">
        <v>595</v>
      </c>
      <c r="C235" s="8">
        <v>2020</v>
      </c>
      <c r="D235" s="20">
        <v>1980</v>
      </c>
      <c r="E235" s="243"/>
    </row>
    <row r="236" spans="1:5" ht="13.5" customHeight="1" x14ac:dyDescent="0.3">
      <c r="A236" s="193">
        <v>4</v>
      </c>
      <c r="B236" s="8" t="s">
        <v>596</v>
      </c>
      <c r="C236" s="8">
        <v>2020</v>
      </c>
      <c r="D236" s="20">
        <v>700</v>
      </c>
      <c r="E236" s="243"/>
    </row>
    <row r="237" spans="1:5" ht="13.5" customHeight="1" x14ac:dyDescent="0.3">
      <c r="A237" s="193">
        <v>5</v>
      </c>
      <c r="B237" s="8" t="s">
        <v>597</v>
      </c>
      <c r="C237" s="8">
        <v>2021</v>
      </c>
      <c r="D237" s="20">
        <v>2214</v>
      </c>
      <c r="E237" s="243"/>
    </row>
    <row r="238" spans="1:5" ht="13.5" customHeight="1" x14ac:dyDescent="0.3">
      <c r="A238" s="193">
        <v>6</v>
      </c>
      <c r="B238" s="8" t="s">
        <v>598</v>
      </c>
      <c r="C238" s="8">
        <v>2022</v>
      </c>
      <c r="D238" s="20">
        <v>4600</v>
      </c>
      <c r="E238" s="243"/>
    </row>
    <row r="239" spans="1:5" ht="13.5" customHeight="1" x14ac:dyDescent="0.3">
      <c r="A239" s="193">
        <v>7</v>
      </c>
      <c r="B239" s="8" t="s">
        <v>599</v>
      </c>
      <c r="C239" s="8">
        <v>2019</v>
      </c>
      <c r="D239" s="20">
        <v>1450</v>
      </c>
      <c r="E239" s="243"/>
    </row>
    <row r="240" spans="1:5" ht="13.5" customHeight="1" x14ac:dyDescent="0.3">
      <c r="A240" s="193">
        <v>8</v>
      </c>
      <c r="B240" s="8" t="s">
        <v>600</v>
      </c>
      <c r="C240" s="8">
        <v>2019</v>
      </c>
      <c r="D240" s="20">
        <v>5000</v>
      </c>
      <c r="E240" s="243"/>
    </row>
    <row r="241" spans="1:5" ht="13.5" customHeight="1" x14ac:dyDescent="0.3">
      <c r="A241" s="193">
        <v>9</v>
      </c>
      <c r="B241" s="8" t="s">
        <v>601</v>
      </c>
      <c r="C241" s="8">
        <v>2020</v>
      </c>
      <c r="D241" s="20">
        <v>1250</v>
      </c>
      <c r="E241" s="243"/>
    </row>
    <row r="242" spans="1:5" ht="13.5" customHeight="1" x14ac:dyDescent="0.3">
      <c r="A242" s="193">
        <v>10</v>
      </c>
      <c r="B242" s="8" t="s">
        <v>602</v>
      </c>
      <c r="C242" s="8">
        <v>2020</v>
      </c>
      <c r="D242" s="20">
        <v>3599</v>
      </c>
      <c r="E242" s="243"/>
    </row>
    <row r="243" spans="1:5" ht="13.5" customHeight="1" x14ac:dyDescent="0.3">
      <c r="A243" s="193">
        <v>11</v>
      </c>
      <c r="B243" s="210" t="s">
        <v>601</v>
      </c>
      <c r="C243" s="226">
        <v>2020</v>
      </c>
      <c r="D243" s="133">
        <v>1149</v>
      </c>
      <c r="E243" s="243"/>
    </row>
    <row r="244" spans="1:5" ht="13.5" customHeight="1" x14ac:dyDescent="0.3">
      <c r="A244" s="225">
        <v>12</v>
      </c>
      <c r="B244" s="8" t="s">
        <v>603</v>
      </c>
      <c r="C244" s="8">
        <v>2022</v>
      </c>
      <c r="D244" s="20">
        <v>2349</v>
      </c>
      <c r="E244" s="243"/>
    </row>
    <row r="245" spans="1:5" ht="13.5" customHeight="1" x14ac:dyDescent="0.3">
      <c r="A245" s="225">
        <v>13</v>
      </c>
      <c r="B245" s="8" t="s">
        <v>604</v>
      </c>
      <c r="C245" s="8">
        <v>2022</v>
      </c>
      <c r="D245" s="20">
        <v>480</v>
      </c>
      <c r="E245" s="243"/>
    </row>
    <row r="246" spans="1:5" ht="13.5" customHeight="1" x14ac:dyDescent="0.3">
      <c r="A246" s="6">
        <v>14</v>
      </c>
      <c r="B246" s="8" t="s">
        <v>605</v>
      </c>
      <c r="C246" s="8">
        <v>2020</v>
      </c>
      <c r="D246" s="20">
        <v>3200</v>
      </c>
      <c r="E246" s="243"/>
    </row>
    <row r="247" spans="1:5" ht="13.5" customHeight="1" x14ac:dyDescent="0.3">
      <c r="A247" s="6">
        <v>15</v>
      </c>
      <c r="B247" s="8" t="s">
        <v>606</v>
      </c>
      <c r="C247" s="8">
        <v>2020</v>
      </c>
      <c r="D247" s="20">
        <v>3200</v>
      </c>
      <c r="E247" s="243"/>
    </row>
    <row r="248" spans="1:5" ht="13.5" customHeight="1" x14ac:dyDescent="0.3">
      <c r="A248" s="6">
        <v>16</v>
      </c>
      <c r="B248" s="226" t="s">
        <v>607</v>
      </c>
      <c r="C248" s="8">
        <v>2019</v>
      </c>
      <c r="D248" s="20">
        <v>1049.19</v>
      </c>
      <c r="E248" s="243"/>
    </row>
    <row r="249" spans="1:5" ht="13.5" customHeight="1" x14ac:dyDescent="0.3">
      <c r="A249" s="6">
        <v>17</v>
      </c>
      <c r="B249" s="8" t="s">
        <v>608</v>
      </c>
      <c r="C249" s="8">
        <v>2020</v>
      </c>
      <c r="D249" s="20">
        <v>1900</v>
      </c>
      <c r="E249" s="243"/>
    </row>
    <row r="250" spans="1:5" ht="13.5" customHeight="1" x14ac:dyDescent="0.3">
      <c r="A250" s="225">
        <v>18</v>
      </c>
      <c r="B250" s="194" t="s">
        <v>609</v>
      </c>
      <c r="C250" s="8">
        <v>2019</v>
      </c>
      <c r="D250" s="20">
        <v>587.57000000000005</v>
      </c>
      <c r="E250" s="243"/>
    </row>
    <row r="251" spans="1:5" ht="13.5" customHeight="1" x14ac:dyDescent="0.3">
      <c r="A251" s="4" t="s">
        <v>395</v>
      </c>
      <c r="B251" s="194"/>
      <c r="C251" s="194"/>
      <c r="D251" s="208">
        <f>SUM(D233:D250)</f>
        <v>43371.920000000006</v>
      </c>
      <c r="E251" s="240"/>
    </row>
    <row r="252" spans="1:5" ht="13.5" customHeight="1" x14ac:dyDescent="0.3">
      <c r="A252" s="8" t="s">
        <v>736</v>
      </c>
      <c r="B252" s="8"/>
      <c r="C252" s="194"/>
      <c r="D252" s="8"/>
      <c r="E252" s="240">
        <f>D260</f>
        <v>10268.969999999999</v>
      </c>
    </row>
    <row r="253" spans="1:5" ht="13.5" customHeight="1" x14ac:dyDescent="0.3">
      <c r="A253" s="6" t="s">
        <v>0</v>
      </c>
      <c r="B253" s="6" t="s">
        <v>28</v>
      </c>
      <c r="C253" s="6" t="s">
        <v>16</v>
      </c>
      <c r="D253" s="192" t="s">
        <v>17</v>
      </c>
      <c r="E253" s="243"/>
    </row>
    <row r="254" spans="1:5" ht="13.5" customHeight="1" x14ac:dyDescent="0.3">
      <c r="A254" s="6">
        <v>1</v>
      </c>
      <c r="B254" s="8" t="s">
        <v>610</v>
      </c>
      <c r="C254" s="8">
        <v>2020</v>
      </c>
      <c r="D254" s="20">
        <v>2999.99</v>
      </c>
      <c r="E254" s="243"/>
    </row>
    <row r="255" spans="1:5" ht="13.5" customHeight="1" x14ac:dyDescent="0.3">
      <c r="A255" s="6">
        <v>2</v>
      </c>
      <c r="B255" s="8" t="s">
        <v>611</v>
      </c>
      <c r="C255" s="8">
        <v>2023</v>
      </c>
      <c r="D255" s="20">
        <v>3199</v>
      </c>
      <c r="E255" s="243"/>
    </row>
    <row r="256" spans="1:5" ht="13.5" customHeight="1" x14ac:dyDescent="0.3">
      <c r="A256" s="6">
        <v>3</v>
      </c>
      <c r="B256" s="8" t="s">
        <v>612</v>
      </c>
      <c r="C256" s="8">
        <v>2020</v>
      </c>
      <c r="D256" s="20">
        <v>1450</v>
      </c>
      <c r="E256" s="243"/>
    </row>
    <row r="257" spans="1:5" ht="13.5" customHeight="1" x14ac:dyDescent="0.3">
      <c r="A257" s="6">
        <v>4</v>
      </c>
      <c r="B257" s="8" t="s">
        <v>612</v>
      </c>
      <c r="C257" s="8">
        <v>2020</v>
      </c>
      <c r="D257" s="20">
        <v>1450</v>
      </c>
      <c r="E257" s="243"/>
    </row>
    <row r="258" spans="1:5" ht="13.5" customHeight="1" x14ac:dyDescent="0.3">
      <c r="A258" s="6">
        <v>5</v>
      </c>
      <c r="B258" s="8" t="s">
        <v>613</v>
      </c>
      <c r="C258" s="8">
        <v>2023</v>
      </c>
      <c r="D258" s="20">
        <v>569.99</v>
      </c>
      <c r="E258" s="243"/>
    </row>
    <row r="259" spans="1:5" ht="13.5" customHeight="1" x14ac:dyDescent="0.3">
      <c r="A259" s="6">
        <v>6</v>
      </c>
      <c r="B259" s="8" t="s">
        <v>614</v>
      </c>
      <c r="C259" s="8">
        <v>2019</v>
      </c>
      <c r="D259" s="20">
        <v>599.99</v>
      </c>
      <c r="E259" s="243"/>
    </row>
    <row r="260" spans="1:5" ht="13.5" customHeight="1" x14ac:dyDescent="0.3">
      <c r="A260" s="4" t="s">
        <v>395</v>
      </c>
      <c r="B260" s="5"/>
      <c r="C260" s="5"/>
      <c r="D260" s="237">
        <f>SUM(D254:D259)</f>
        <v>10268.969999999999</v>
      </c>
      <c r="E260" s="240"/>
    </row>
    <row r="261" spans="1:5" ht="13.5" customHeight="1" x14ac:dyDescent="0.3">
      <c r="A261" s="118" t="s">
        <v>615</v>
      </c>
      <c r="B261" s="137"/>
      <c r="C261" s="137"/>
      <c r="D261" s="146"/>
      <c r="E261" s="240"/>
    </row>
    <row r="262" spans="1:5" ht="13.5" customHeight="1" x14ac:dyDescent="0.3">
      <c r="A262" s="8" t="s">
        <v>735</v>
      </c>
      <c r="B262" s="8"/>
      <c r="C262" s="8"/>
      <c r="D262" s="8"/>
      <c r="E262" s="240">
        <f>D272</f>
        <v>38469.279999999999</v>
      </c>
    </row>
    <row r="263" spans="1:5" ht="13.5" customHeight="1" x14ac:dyDescent="0.3">
      <c r="A263" s="193">
        <v>1</v>
      </c>
      <c r="B263" s="194" t="s">
        <v>616</v>
      </c>
      <c r="C263" s="194">
        <v>2019</v>
      </c>
      <c r="D263" s="195">
        <v>1379.88</v>
      </c>
      <c r="E263" s="243"/>
    </row>
    <row r="264" spans="1:5" ht="13.5" customHeight="1" x14ac:dyDescent="0.3">
      <c r="A264" s="193">
        <v>2</v>
      </c>
      <c r="B264" s="194" t="s">
        <v>617</v>
      </c>
      <c r="C264" s="194">
        <v>2019</v>
      </c>
      <c r="D264" s="195">
        <v>1220</v>
      </c>
      <c r="E264" s="243"/>
    </row>
    <row r="265" spans="1:5" ht="13.5" customHeight="1" x14ac:dyDescent="0.3">
      <c r="A265" s="193">
        <v>3</v>
      </c>
      <c r="B265" s="8" t="s">
        <v>618</v>
      </c>
      <c r="C265" s="8">
        <v>2019</v>
      </c>
      <c r="D265" s="20">
        <v>3918</v>
      </c>
      <c r="E265" s="243"/>
    </row>
    <row r="266" spans="1:5" ht="13.5" customHeight="1" x14ac:dyDescent="0.3">
      <c r="A266" s="193">
        <v>4</v>
      </c>
      <c r="B266" s="8" t="s">
        <v>619</v>
      </c>
      <c r="C266" s="8">
        <v>2019</v>
      </c>
      <c r="D266" s="20">
        <v>9545</v>
      </c>
      <c r="E266" s="243"/>
    </row>
    <row r="267" spans="1:5" ht="13.5" customHeight="1" x14ac:dyDescent="0.3">
      <c r="A267" s="193">
        <v>5</v>
      </c>
      <c r="B267" s="8" t="s">
        <v>620</v>
      </c>
      <c r="C267" s="8">
        <v>2020</v>
      </c>
      <c r="D267" s="20">
        <v>1075</v>
      </c>
      <c r="E267" s="243"/>
    </row>
    <row r="268" spans="1:5" ht="13.5" customHeight="1" x14ac:dyDescent="0.3">
      <c r="A268" s="193">
        <v>6</v>
      </c>
      <c r="B268" s="8" t="s">
        <v>621</v>
      </c>
      <c r="C268" s="8">
        <v>2020</v>
      </c>
      <c r="D268" s="20">
        <v>1399</v>
      </c>
      <c r="E268" s="243"/>
    </row>
    <row r="269" spans="1:5" ht="13.5" customHeight="1" x14ac:dyDescent="0.3">
      <c r="A269" s="193">
        <v>7</v>
      </c>
      <c r="B269" s="8" t="s">
        <v>622</v>
      </c>
      <c r="C269" s="8">
        <v>2021</v>
      </c>
      <c r="D269" s="20">
        <v>3198</v>
      </c>
      <c r="E269" s="243"/>
    </row>
    <row r="270" spans="1:5" ht="13.5" customHeight="1" x14ac:dyDescent="0.3">
      <c r="A270" s="193">
        <v>8</v>
      </c>
      <c r="B270" s="8" t="s">
        <v>623</v>
      </c>
      <c r="C270" s="8">
        <v>2023</v>
      </c>
      <c r="D270" s="20">
        <v>1999</v>
      </c>
      <c r="E270" s="243"/>
    </row>
    <row r="271" spans="1:5" ht="13.5" customHeight="1" x14ac:dyDescent="0.3">
      <c r="A271" s="193">
        <v>9</v>
      </c>
      <c r="B271" s="8" t="s">
        <v>624</v>
      </c>
      <c r="C271" s="8">
        <v>2023</v>
      </c>
      <c r="D271" s="20">
        <v>14735.4</v>
      </c>
      <c r="E271" s="243"/>
    </row>
    <row r="272" spans="1:5" ht="13.5" customHeight="1" x14ac:dyDescent="0.3">
      <c r="A272" s="97" t="s">
        <v>395</v>
      </c>
      <c r="B272" s="212"/>
      <c r="C272" s="212"/>
      <c r="D272" s="238">
        <f>SUM(D263:D271)</f>
        <v>38469.279999999999</v>
      </c>
      <c r="E272" s="240"/>
    </row>
    <row r="273" spans="1:5" ht="13.5" customHeight="1" x14ac:dyDescent="0.3">
      <c r="A273" s="8" t="s">
        <v>736</v>
      </c>
      <c r="B273" s="8"/>
      <c r="C273" s="8"/>
      <c r="D273" s="8"/>
      <c r="E273" s="240">
        <f>D281</f>
        <v>34368.410000000003</v>
      </c>
    </row>
    <row r="274" spans="1:5" ht="13.5" customHeight="1" x14ac:dyDescent="0.3">
      <c r="A274" s="6">
        <v>1</v>
      </c>
      <c r="B274" s="8" t="s">
        <v>625</v>
      </c>
      <c r="C274" s="8">
        <v>2022</v>
      </c>
      <c r="D274" s="20">
        <v>1757.47</v>
      </c>
      <c r="E274" s="243"/>
    </row>
    <row r="275" spans="1:5" ht="13.5" customHeight="1" x14ac:dyDescent="0.3">
      <c r="A275" s="6">
        <v>2</v>
      </c>
      <c r="B275" s="8" t="s">
        <v>626</v>
      </c>
      <c r="C275" s="8">
        <v>2022</v>
      </c>
      <c r="D275" s="20">
        <v>1215.54</v>
      </c>
      <c r="E275" s="243"/>
    </row>
    <row r="276" spans="1:5" ht="13.5" customHeight="1" x14ac:dyDescent="0.3">
      <c r="A276" s="6">
        <v>3</v>
      </c>
      <c r="B276" s="8" t="s">
        <v>627</v>
      </c>
      <c r="C276" s="8">
        <v>2022</v>
      </c>
      <c r="D276" s="20">
        <v>10974</v>
      </c>
      <c r="E276" s="243"/>
    </row>
    <row r="277" spans="1:5" ht="13.5" customHeight="1" x14ac:dyDescent="0.3">
      <c r="A277" s="6">
        <v>4</v>
      </c>
      <c r="B277" s="8" t="s">
        <v>628</v>
      </c>
      <c r="C277" s="8">
        <v>2024</v>
      </c>
      <c r="D277" s="20">
        <v>4695</v>
      </c>
      <c r="E277" s="243"/>
    </row>
    <row r="278" spans="1:5" ht="13.5" customHeight="1" x14ac:dyDescent="0.3">
      <c r="A278" s="6">
        <v>5</v>
      </c>
      <c r="B278" s="8" t="s">
        <v>629</v>
      </c>
      <c r="C278" s="8">
        <v>2020</v>
      </c>
      <c r="D278" s="20">
        <v>12029.4</v>
      </c>
      <c r="E278" s="243"/>
    </row>
    <row r="279" spans="1:5" ht="13.5" customHeight="1" x14ac:dyDescent="0.3">
      <c r="A279" s="6">
        <v>6</v>
      </c>
      <c r="B279" s="8" t="s">
        <v>630</v>
      </c>
      <c r="C279" s="8">
        <v>2020</v>
      </c>
      <c r="D279" s="20">
        <v>2198</v>
      </c>
      <c r="E279" s="243"/>
    </row>
    <row r="280" spans="1:5" ht="13.5" customHeight="1" x14ac:dyDescent="0.3">
      <c r="A280" s="6">
        <v>7</v>
      </c>
      <c r="B280" s="8" t="s">
        <v>631</v>
      </c>
      <c r="C280" s="8">
        <v>2020</v>
      </c>
      <c r="D280" s="20">
        <v>1499</v>
      </c>
      <c r="E280" s="243"/>
    </row>
    <row r="281" spans="1:5" ht="13.5" customHeight="1" x14ac:dyDescent="0.3">
      <c r="A281" s="6" t="s">
        <v>395</v>
      </c>
      <c r="B281" s="212"/>
      <c r="C281" s="212"/>
      <c r="D281" s="238">
        <f>SUM(D274:D280)</f>
        <v>34368.410000000003</v>
      </c>
      <c r="E281" s="240"/>
    </row>
    <row r="282" spans="1:5" ht="13.5" customHeight="1" x14ac:dyDescent="0.3">
      <c r="A282" s="8" t="s">
        <v>29</v>
      </c>
      <c r="B282" s="8"/>
      <c r="C282" s="8"/>
      <c r="D282" s="8"/>
      <c r="E282" s="240">
        <f>D285</f>
        <v>13064.810000000001</v>
      </c>
    </row>
    <row r="283" spans="1:5" ht="13.5" customHeight="1" x14ac:dyDescent="0.3">
      <c r="A283" s="6">
        <v>1</v>
      </c>
      <c r="B283" s="8" t="s">
        <v>632</v>
      </c>
      <c r="C283" s="8">
        <v>2021</v>
      </c>
      <c r="D283" s="20">
        <v>4040.55</v>
      </c>
      <c r="E283" s="243"/>
    </row>
    <row r="284" spans="1:5" ht="13.5" customHeight="1" x14ac:dyDescent="0.3">
      <c r="A284" s="6">
        <v>2</v>
      </c>
      <c r="B284" s="8" t="s">
        <v>633</v>
      </c>
      <c r="C284" s="8">
        <v>2019</v>
      </c>
      <c r="D284" s="20">
        <v>9024.26</v>
      </c>
      <c r="E284" s="243"/>
    </row>
    <row r="285" spans="1:5" ht="13.5" customHeight="1" x14ac:dyDescent="0.3">
      <c r="A285" s="97" t="s">
        <v>395</v>
      </c>
      <c r="B285" s="8"/>
      <c r="C285" s="8"/>
      <c r="D285" s="208">
        <f>SUM(D283:D284)</f>
        <v>13064.810000000001</v>
      </c>
      <c r="E285" s="240"/>
    </row>
    <row r="286" spans="1:5" ht="13.5" customHeight="1" x14ac:dyDescent="0.3">
      <c r="A286" s="147" t="s">
        <v>642</v>
      </c>
      <c r="B286" s="147"/>
      <c r="C286" s="147"/>
      <c r="D286" s="148"/>
      <c r="E286" s="240"/>
    </row>
    <row r="287" spans="1:5" ht="13.5" customHeight="1" x14ac:dyDescent="0.3">
      <c r="A287" s="227" t="s">
        <v>735</v>
      </c>
      <c r="B287" s="227"/>
      <c r="C287" s="227"/>
      <c r="D287" s="227"/>
      <c r="E287" s="240">
        <f>D329</f>
        <v>96464.28</v>
      </c>
    </row>
    <row r="288" spans="1:5" ht="13.5" customHeight="1" x14ac:dyDescent="0.3">
      <c r="A288" s="228">
        <v>1</v>
      </c>
      <c r="B288" s="229" t="s">
        <v>643</v>
      </c>
      <c r="C288" s="229">
        <v>2021</v>
      </c>
      <c r="D288" s="230">
        <v>20172</v>
      </c>
      <c r="E288" s="243"/>
    </row>
    <row r="289" spans="1:5" ht="13.5" customHeight="1" x14ac:dyDescent="0.3">
      <c r="A289" s="228">
        <v>2</v>
      </c>
      <c r="B289" s="231" t="s">
        <v>644</v>
      </c>
      <c r="C289" s="231">
        <v>2018</v>
      </c>
      <c r="D289" s="232">
        <v>2400</v>
      </c>
      <c r="E289" s="243"/>
    </row>
    <row r="290" spans="1:5" ht="13.5" customHeight="1" x14ac:dyDescent="0.3">
      <c r="A290" s="228">
        <v>3</v>
      </c>
      <c r="B290" s="231" t="s">
        <v>644</v>
      </c>
      <c r="C290" s="231">
        <v>2018</v>
      </c>
      <c r="D290" s="232">
        <v>2400</v>
      </c>
      <c r="E290" s="243"/>
    </row>
    <row r="291" spans="1:5" ht="13.5" customHeight="1" x14ac:dyDescent="0.3">
      <c r="A291" s="228">
        <v>4</v>
      </c>
      <c r="B291" s="231" t="s">
        <v>645</v>
      </c>
      <c r="C291" s="231">
        <v>2017</v>
      </c>
      <c r="D291" s="232">
        <v>3468.6</v>
      </c>
      <c r="E291" s="243"/>
    </row>
    <row r="292" spans="1:5" ht="13.5" customHeight="1" x14ac:dyDescent="0.3">
      <c r="A292" s="228">
        <v>5</v>
      </c>
      <c r="B292" s="231" t="s">
        <v>646</v>
      </c>
      <c r="C292" s="231">
        <v>2016</v>
      </c>
      <c r="D292" s="232">
        <v>2500</v>
      </c>
      <c r="E292" s="243"/>
    </row>
    <row r="293" spans="1:5" ht="13.5" customHeight="1" x14ac:dyDescent="0.3">
      <c r="A293" s="228">
        <v>6</v>
      </c>
      <c r="B293" s="231" t="s">
        <v>646</v>
      </c>
      <c r="C293" s="231">
        <v>2016</v>
      </c>
      <c r="D293" s="232">
        <v>3480</v>
      </c>
      <c r="E293" s="243"/>
    </row>
    <row r="294" spans="1:5" ht="13.5" customHeight="1" x14ac:dyDescent="0.3">
      <c r="A294" s="233">
        <v>7</v>
      </c>
      <c r="B294" s="231" t="s">
        <v>647</v>
      </c>
      <c r="C294" s="231">
        <v>2018</v>
      </c>
      <c r="D294" s="232">
        <v>1100</v>
      </c>
      <c r="E294" s="243"/>
    </row>
    <row r="295" spans="1:5" ht="13.5" customHeight="1" x14ac:dyDescent="0.3">
      <c r="A295" s="233">
        <v>8</v>
      </c>
      <c r="B295" s="231" t="s">
        <v>648</v>
      </c>
      <c r="C295" s="231">
        <v>2017</v>
      </c>
      <c r="D295" s="232">
        <v>1150</v>
      </c>
      <c r="E295" s="243"/>
    </row>
    <row r="296" spans="1:5" ht="13.5" customHeight="1" x14ac:dyDescent="0.3">
      <c r="A296" s="233">
        <v>9</v>
      </c>
      <c r="B296" s="231" t="s">
        <v>649</v>
      </c>
      <c r="C296" s="231">
        <v>2017</v>
      </c>
      <c r="D296" s="232">
        <v>1300</v>
      </c>
      <c r="E296" s="243"/>
    </row>
    <row r="297" spans="1:5" ht="13.5" customHeight="1" x14ac:dyDescent="0.3">
      <c r="A297" s="233">
        <v>10</v>
      </c>
      <c r="B297" s="231" t="s">
        <v>650</v>
      </c>
      <c r="C297" s="231">
        <v>2017</v>
      </c>
      <c r="D297" s="232">
        <v>2250</v>
      </c>
      <c r="E297" s="243"/>
    </row>
    <row r="298" spans="1:5" ht="13.5" customHeight="1" x14ac:dyDescent="0.3">
      <c r="A298" s="233">
        <v>11</v>
      </c>
      <c r="B298" s="234" t="s">
        <v>651</v>
      </c>
      <c r="C298" s="235">
        <v>2021</v>
      </c>
      <c r="D298" s="236">
        <v>1350</v>
      </c>
      <c r="E298" s="243"/>
    </row>
    <row r="299" spans="1:5" ht="13.5" customHeight="1" x14ac:dyDescent="0.3">
      <c r="A299" s="233">
        <v>12</v>
      </c>
      <c r="B299" s="234" t="s">
        <v>651</v>
      </c>
      <c r="C299" s="235">
        <v>2021</v>
      </c>
      <c r="D299" s="236">
        <v>1350</v>
      </c>
      <c r="E299" s="243"/>
    </row>
    <row r="300" spans="1:5" ht="13.5" customHeight="1" x14ac:dyDescent="0.3">
      <c r="A300" s="233">
        <v>13</v>
      </c>
      <c r="B300" s="234" t="s">
        <v>651</v>
      </c>
      <c r="C300" s="235">
        <v>2021</v>
      </c>
      <c r="D300" s="236">
        <v>1350</v>
      </c>
      <c r="E300" s="243"/>
    </row>
    <row r="301" spans="1:5" ht="13.5" customHeight="1" x14ac:dyDescent="0.3">
      <c r="A301" s="233">
        <v>14</v>
      </c>
      <c r="B301" s="234" t="s">
        <v>652</v>
      </c>
      <c r="C301" s="235">
        <v>2021</v>
      </c>
      <c r="D301" s="236">
        <v>6094</v>
      </c>
      <c r="E301" s="243"/>
    </row>
    <row r="302" spans="1:5" ht="13.5" customHeight="1" x14ac:dyDescent="0.3">
      <c r="A302" s="233">
        <v>15</v>
      </c>
      <c r="B302" s="234" t="s">
        <v>653</v>
      </c>
      <c r="C302" s="235">
        <v>2021</v>
      </c>
      <c r="D302" s="236">
        <v>3185.7</v>
      </c>
      <c r="E302" s="243"/>
    </row>
    <row r="303" spans="1:5" ht="13.5" customHeight="1" x14ac:dyDescent="0.3">
      <c r="A303" s="233">
        <v>16</v>
      </c>
      <c r="B303" s="234" t="s">
        <v>654</v>
      </c>
      <c r="C303" s="235">
        <v>2021</v>
      </c>
      <c r="D303" s="236">
        <v>3075</v>
      </c>
      <c r="E303" s="243"/>
    </row>
    <row r="304" spans="1:5" ht="13.5" customHeight="1" x14ac:dyDescent="0.3">
      <c r="A304" s="233">
        <v>17</v>
      </c>
      <c r="B304" s="231" t="s">
        <v>655</v>
      </c>
      <c r="C304" s="231">
        <v>2020</v>
      </c>
      <c r="D304" s="232">
        <v>3600</v>
      </c>
      <c r="E304" s="243"/>
    </row>
    <row r="305" spans="1:5" ht="13.5" customHeight="1" x14ac:dyDescent="0.3">
      <c r="A305" s="233">
        <v>18</v>
      </c>
      <c r="B305" s="231" t="s">
        <v>656</v>
      </c>
      <c r="C305" s="231">
        <v>2020</v>
      </c>
      <c r="D305" s="232">
        <v>3000</v>
      </c>
      <c r="E305" s="243"/>
    </row>
    <row r="306" spans="1:5" ht="13.5" customHeight="1" x14ac:dyDescent="0.3">
      <c r="A306" s="233">
        <v>19</v>
      </c>
      <c r="B306" s="231" t="s">
        <v>657</v>
      </c>
      <c r="C306" s="231">
        <v>2019</v>
      </c>
      <c r="D306" s="232">
        <v>1000</v>
      </c>
      <c r="E306" s="243"/>
    </row>
    <row r="307" spans="1:5" ht="13.5" customHeight="1" x14ac:dyDescent="0.3">
      <c r="A307" s="233">
        <v>20</v>
      </c>
      <c r="B307" s="231" t="s">
        <v>658</v>
      </c>
      <c r="C307" s="231">
        <v>2019</v>
      </c>
      <c r="D307" s="232">
        <v>1889.99</v>
      </c>
      <c r="E307" s="243"/>
    </row>
    <row r="308" spans="1:5" ht="13.5" customHeight="1" x14ac:dyDescent="0.3">
      <c r="A308" s="233">
        <v>21</v>
      </c>
      <c r="B308" s="234" t="s">
        <v>659</v>
      </c>
      <c r="C308" s="235">
        <v>2022</v>
      </c>
      <c r="D308" s="236">
        <v>2170</v>
      </c>
      <c r="E308" s="243"/>
    </row>
    <row r="309" spans="1:5" ht="13.5" customHeight="1" x14ac:dyDescent="0.3">
      <c r="A309" s="233">
        <v>22</v>
      </c>
      <c r="B309" s="234" t="s">
        <v>659</v>
      </c>
      <c r="C309" s="235">
        <v>2022</v>
      </c>
      <c r="D309" s="236">
        <v>2170</v>
      </c>
      <c r="E309" s="243"/>
    </row>
    <row r="310" spans="1:5" ht="13.5" customHeight="1" x14ac:dyDescent="0.3">
      <c r="A310" s="233">
        <v>1</v>
      </c>
      <c r="B310" s="234" t="s">
        <v>660</v>
      </c>
      <c r="C310" s="235">
        <v>2023</v>
      </c>
      <c r="D310" s="236">
        <v>2240</v>
      </c>
      <c r="E310" s="243"/>
    </row>
    <row r="311" spans="1:5" ht="13.5" customHeight="1" x14ac:dyDescent="0.3">
      <c r="A311" s="233">
        <v>2</v>
      </c>
      <c r="B311" s="234" t="s">
        <v>661</v>
      </c>
      <c r="C311" s="235">
        <v>2023</v>
      </c>
      <c r="D311" s="236">
        <v>1706.49</v>
      </c>
      <c r="E311" s="243"/>
    </row>
    <row r="312" spans="1:5" ht="13.5" customHeight="1" x14ac:dyDescent="0.3">
      <c r="A312" s="233">
        <v>3</v>
      </c>
      <c r="B312" s="234" t="s">
        <v>662</v>
      </c>
      <c r="C312" s="235">
        <v>2022</v>
      </c>
      <c r="D312" s="236">
        <v>850</v>
      </c>
      <c r="E312" s="243"/>
    </row>
    <row r="313" spans="1:5" ht="13.5" customHeight="1" x14ac:dyDescent="0.3">
      <c r="A313" s="233">
        <v>4</v>
      </c>
      <c r="B313" s="234" t="s">
        <v>663</v>
      </c>
      <c r="C313" s="235">
        <v>2022</v>
      </c>
      <c r="D313" s="236">
        <v>430.5</v>
      </c>
      <c r="E313" s="243"/>
    </row>
    <row r="314" spans="1:5" ht="13.5" customHeight="1" x14ac:dyDescent="0.3">
      <c r="A314" s="233">
        <v>5</v>
      </c>
      <c r="B314" s="234" t="s">
        <v>663</v>
      </c>
      <c r="C314" s="235">
        <v>2022</v>
      </c>
      <c r="D314" s="236">
        <v>430.5</v>
      </c>
      <c r="E314" s="243"/>
    </row>
    <row r="315" spans="1:5" ht="13.5" customHeight="1" x14ac:dyDescent="0.3">
      <c r="A315" s="233">
        <v>6</v>
      </c>
      <c r="B315" s="234" t="s">
        <v>663</v>
      </c>
      <c r="C315" s="235">
        <v>2022</v>
      </c>
      <c r="D315" s="236">
        <v>430.5</v>
      </c>
      <c r="E315" s="243"/>
    </row>
    <row r="316" spans="1:5" ht="13.5" customHeight="1" x14ac:dyDescent="0.3">
      <c r="A316" s="233">
        <v>7</v>
      </c>
      <c r="B316" s="234" t="s">
        <v>664</v>
      </c>
      <c r="C316" s="235">
        <v>2022</v>
      </c>
      <c r="D316" s="236">
        <v>1000</v>
      </c>
      <c r="E316" s="243"/>
    </row>
    <row r="317" spans="1:5" ht="13.5" customHeight="1" x14ac:dyDescent="0.3">
      <c r="A317" s="233">
        <v>8</v>
      </c>
      <c r="B317" s="234" t="s">
        <v>665</v>
      </c>
      <c r="C317" s="235">
        <v>2022</v>
      </c>
      <c r="D317" s="236">
        <v>400</v>
      </c>
      <c r="E317" s="243"/>
    </row>
    <row r="318" spans="1:5" ht="13.5" customHeight="1" x14ac:dyDescent="0.3">
      <c r="A318" s="233">
        <v>9</v>
      </c>
      <c r="B318" s="234" t="s">
        <v>666</v>
      </c>
      <c r="C318" s="235">
        <v>2021</v>
      </c>
      <c r="D318" s="236">
        <v>899</v>
      </c>
      <c r="E318" s="243"/>
    </row>
    <row r="319" spans="1:5" ht="13.5" customHeight="1" x14ac:dyDescent="0.3">
      <c r="A319" s="233">
        <v>10</v>
      </c>
      <c r="B319" s="234" t="s">
        <v>667</v>
      </c>
      <c r="C319" s="235">
        <v>2021</v>
      </c>
      <c r="D319" s="236">
        <v>699</v>
      </c>
      <c r="E319" s="243"/>
    </row>
    <row r="320" spans="1:5" ht="13.5" customHeight="1" x14ac:dyDescent="0.3">
      <c r="A320" s="233">
        <v>11</v>
      </c>
      <c r="B320" s="234" t="s">
        <v>668</v>
      </c>
      <c r="C320" s="235">
        <v>2021</v>
      </c>
      <c r="D320" s="236">
        <v>489</v>
      </c>
      <c r="E320" s="243"/>
    </row>
    <row r="321" spans="1:5" ht="13.5" customHeight="1" x14ac:dyDescent="0.3">
      <c r="A321" s="233">
        <v>12</v>
      </c>
      <c r="B321" s="234" t="s">
        <v>669</v>
      </c>
      <c r="C321" s="235">
        <v>2021</v>
      </c>
      <c r="D321" s="236">
        <v>6470</v>
      </c>
      <c r="E321" s="243"/>
    </row>
    <row r="322" spans="1:5" ht="13.5" customHeight="1" x14ac:dyDescent="0.3">
      <c r="A322" s="233">
        <v>13</v>
      </c>
      <c r="B322" s="234" t="s">
        <v>670</v>
      </c>
      <c r="C322" s="235">
        <v>2021</v>
      </c>
      <c r="D322" s="236">
        <v>4674</v>
      </c>
      <c r="E322" s="243"/>
    </row>
    <row r="323" spans="1:5" ht="13.5" customHeight="1" x14ac:dyDescent="0.3">
      <c r="A323" s="233">
        <v>14</v>
      </c>
      <c r="B323" s="231" t="s">
        <v>671</v>
      </c>
      <c r="C323" s="231">
        <v>2020</v>
      </c>
      <c r="D323" s="232">
        <v>570</v>
      </c>
      <c r="E323" s="243"/>
    </row>
    <row r="324" spans="1:5" ht="13.5" customHeight="1" x14ac:dyDescent="0.3">
      <c r="A324" s="233">
        <v>15</v>
      </c>
      <c r="B324" s="231" t="s">
        <v>672</v>
      </c>
      <c r="C324" s="231">
        <v>2020</v>
      </c>
      <c r="D324" s="232">
        <v>940</v>
      </c>
      <c r="E324" s="243"/>
    </row>
    <row r="325" spans="1:5" ht="13.5" customHeight="1" x14ac:dyDescent="0.3">
      <c r="A325" s="233">
        <v>18</v>
      </c>
      <c r="B325" s="231" t="s">
        <v>675</v>
      </c>
      <c r="C325" s="231">
        <v>2020</v>
      </c>
      <c r="D325" s="232">
        <v>1150</v>
      </c>
      <c r="E325" s="243"/>
    </row>
    <row r="326" spans="1:5" ht="13.5" customHeight="1" x14ac:dyDescent="0.3">
      <c r="A326" s="233">
        <v>23</v>
      </c>
      <c r="B326" s="231" t="s">
        <v>675</v>
      </c>
      <c r="C326" s="231">
        <v>2019</v>
      </c>
      <c r="D326" s="232">
        <v>800</v>
      </c>
      <c r="E326" s="243"/>
    </row>
    <row r="327" spans="1:5" ht="13.5" customHeight="1" x14ac:dyDescent="0.3">
      <c r="A327" s="233">
        <v>24</v>
      </c>
      <c r="B327" s="231" t="s">
        <v>679</v>
      </c>
      <c r="C327" s="231">
        <v>2018</v>
      </c>
      <c r="D327" s="232">
        <v>900</v>
      </c>
      <c r="E327" s="243"/>
    </row>
    <row r="328" spans="1:5" ht="13.5" customHeight="1" x14ac:dyDescent="0.3">
      <c r="A328" s="233">
        <v>25</v>
      </c>
      <c r="B328" s="231" t="s">
        <v>680</v>
      </c>
      <c r="C328" s="231">
        <v>2018</v>
      </c>
      <c r="D328" s="232">
        <v>930</v>
      </c>
      <c r="E328" s="243"/>
    </row>
    <row r="329" spans="1:5" ht="13.5" customHeight="1" x14ac:dyDescent="0.3">
      <c r="A329" s="97" t="s">
        <v>395</v>
      </c>
      <c r="B329" s="231"/>
      <c r="C329" s="231"/>
      <c r="D329" s="239">
        <f>SUM(D288:D328)</f>
        <v>96464.28</v>
      </c>
      <c r="E329" s="240"/>
    </row>
    <row r="330" spans="1:5" ht="13.5" customHeight="1" x14ac:dyDescent="0.3">
      <c r="A330" s="227" t="s">
        <v>736</v>
      </c>
      <c r="B330" s="227"/>
      <c r="C330" s="227"/>
      <c r="D330" s="227"/>
      <c r="E330" s="240">
        <f>D337</f>
        <v>7232.9699999999993</v>
      </c>
    </row>
    <row r="331" spans="1:5" ht="13.5" customHeight="1" x14ac:dyDescent="0.3">
      <c r="A331" s="233">
        <v>16</v>
      </c>
      <c r="B331" s="231" t="s">
        <v>673</v>
      </c>
      <c r="C331" s="231">
        <v>2020</v>
      </c>
      <c r="D331" s="232">
        <v>2599.9899999999998</v>
      </c>
      <c r="E331" s="243"/>
    </row>
    <row r="332" spans="1:5" ht="13.5" customHeight="1" x14ac:dyDescent="0.3">
      <c r="A332" s="233">
        <v>17</v>
      </c>
      <c r="B332" s="231" t="s">
        <v>674</v>
      </c>
      <c r="C332" s="231">
        <v>2020</v>
      </c>
      <c r="D332" s="232">
        <v>2450</v>
      </c>
      <c r="E332" s="243"/>
    </row>
    <row r="333" spans="1:5" ht="13.5" customHeight="1" x14ac:dyDescent="0.3">
      <c r="A333" s="233">
        <v>19</v>
      </c>
      <c r="B333" s="231" t="s">
        <v>676</v>
      </c>
      <c r="C333" s="231">
        <v>2020</v>
      </c>
      <c r="D333" s="232">
        <v>549.99</v>
      </c>
      <c r="E333" s="243"/>
    </row>
    <row r="334" spans="1:5" ht="13.5" customHeight="1" x14ac:dyDescent="0.3">
      <c r="A334" s="233">
        <v>20</v>
      </c>
      <c r="B334" s="231" t="s">
        <v>676</v>
      </c>
      <c r="C334" s="231">
        <v>2020</v>
      </c>
      <c r="D334" s="232">
        <v>550</v>
      </c>
      <c r="E334" s="243"/>
    </row>
    <row r="335" spans="1:5" ht="13.5" customHeight="1" x14ac:dyDescent="0.3">
      <c r="A335" s="233">
        <v>21</v>
      </c>
      <c r="B335" s="231" t="s">
        <v>677</v>
      </c>
      <c r="C335" s="231">
        <v>2020</v>
      </c>
      <c r="D335" s="232">
        <v>549.99</v>
      </c>
      <c r="E335" s="243"/>
    </row>
    <row r="336" spans="1:5" ht="13.5" customHeight="1" x14ac:dyDescent="0.3">
      <c r="A336" s="233">
        <v>22</v>
      </c>
      <c r="B336" s="231" t="s">
        <v>678</v>
      </c>
      <c r="C336" s="231">
        <v>2020</v>
      </c>
      <c r="D336" s="232">
        <v>533</v>
      </c>
      <c r="E336" s="243"/>
    </row>
    <row r="337" spans="1:5" ht="13.5" customHeight="1" x14ac:dyDescent="0.3">
      <c r="A337" s="97" t="s">
        <v>395</v>
      </c>
      <c r="D337" s="209">
        <f>SUM(D331:D336)</f>
        <v>7232.9699999999993</v>
      </c>
      <c r="E337" s="240"/>
    </row>
    <row r="338" spans="1:5" ht="13.5" customHeight="1" x14ac:dyDescent="0.3">
      <c r="A338" s="137" t="s">
        <v>707</v>
      </c>
      <c r="B338" s="137"/>
      <c r="C338" s="137"/>
      <c r="D338" s="146"/>
      <c r="E338" s="240"/>
    </row>
    <row r="339" spans="1:5" ht="13.5" customHeight="1" x14ac:dyDescent="0.3">
      <c r="A339" s="8" t="s">
        <v>735</v>
      </c>
      <c r="B339" s="8"/>
      <c r="C339" s="8"/>
      <c r="D339" s="8"/>
      <c r="E339" s="240">
        <f>D343</f>
        <v>32686.16</v>
      </c>
    </row>
    <row r="340" spans="1:5" ht="13.5" customHeight="1" x14ac:dyDescent="0.3">
      <c r="A340" s="193">
        <v>1</v>
      </c>
      <c r="B340" s="194" t="s">
        <v>351</v>
      </c>
      <c r="C340" s="194">
        <v>2021</v>
      </c>
      <c r="D340" s="195">
        <v>3567</v>
      </c>
      <c r="E340" s="243"/>
    </row>
    <row r="341" spans="1:5" ht="13.5" customHeight="1" x14ac:dyDescent="0.3">
      <c r="A341" s="193">
        <v>2</v>
      </c>
      <c r="B341" s="194" t="s">
        <v>708</v>
      </c>
      <c r="C341" s="194">
        <v>2020</v>
      </c>
      <c r="D341" s="195">
        <v>3299</v>
      </c>
      <c r="E341" s="243"/>
    </row>
    <row r="342" spans="1:5" ht="13.5" customHeight="1" x14ac:dyDescent="0.3">
      <c r="A342" s="193">
        <v>3</v>
      </c>
      <c r="B342" s="8" t="s">
        <v>709</v>
      </c>
      <c r="C342" s="8">
        <v>2020</v>
      </c>
      <c r="D342" s="20">
        <v>25820.16</v>
      </c>
      <c r="E342" s="243"/>
    </row>
    <row r="343" spans="1:5" ht="13.5" customHeight="1" x14ac:dyDescent="0.3">
      <c r="A343" s="97" t="s">
        <v>395</v>
      </c>
      <c r="B343" s="5"/>
      <c r="C343" s="5"/>
      <c r="D343" s="237">
        <f>SUM(D340:D342)</f>
        <v>32686.16</v>
      </c>
      <c r="E343" s="240"/>
    </row>
    <row r="344" spans="1:5" ht="13.5" customHeight="1" x14ac:dyDescent="0.3">
      <c r="A344" s="241" t="s">
        <v>736</v>
      </c>
      <c r="B344" s="241"/>
      <c r="C344" s="241"/>
      <c r="D344" s="241"/>
      <c r="E344" s="240">
        <f>D346</f>
        <v>3099</v>
      </c>
    </row>
    <row r="345" spans="1:5" ht="13.5" customHeight="1" x14ac:dyDescent="0.3">
      <c r="A345" s="6">
        <v>1</v>
      </c>
      <c r="B345" s="8" t="s">
        <v>710</v>
      </c>
      <c r="C345" s="8">
        <v>2020</v>
      </c>
      <c r="D345" s="20">
        <v>3099</v>
      </c>
      <c r="E345" s="243"/>
    </row>
    <row r="346" spans="1:5" ht="13.5" customHeight="1" x14ac:dyDescent="0.3">
      <c r="A346" s="97" t="s">
        <v>395</v>
      </c>
      <c r="B346" s="5"/>
      <c r="C346" s="5"/>
      <c r="D346" s="237">
        <f>SUM(D345)</f>
        <v>3099</v>
      </c>
      <c r="E346" s="240"/>
    </row>
    <row r="347" spans="1:5" ht="15" customHeight="1" x14ac:dyDescent="0.3">
      <c r="A347" s="137" t="s">
        <v>288</v>
      </c>
      <c r="B347" s="137"/>
      <c r="C347" s="137"/>
      <c r="D347" s="137"/>
      <c r="E347" s="240"/>
    </row>
    <row r="348" spans="1:5" ht="15" customHeight="1" x14ac:dyDescent="0.3">
      <c r="A348" s="8" t="s">
        <v>735</v>
      </c>
      <c r="B348" s="8"/>
      <c r="C348" s="8"/>
      <c r="D348" s="8"/>
      <c r="E348" s="240"/>
    </row>
    <row r="349" spans="1:5" ht="15" customHeight="1" x14ac:dyDescent="0.3">
      <c r="A349" s="193">
        <v>1</v>
      </c>
      <c r="B349" s="194" t="s">
        <v>804</v>
      </c>
      <c r="C349" s="194"/>
      <c r="D349" s="195">
        <v>250000</v>
      </c>
      <c r="E349" s="191" t="s">
        <v>240</v>
      </c>
    </row>
    <row r="350" spans="1:5" ht="15" customHeight="1" x14ac:dyDescent="0.3">
      <c r="A350" s="282"/>
      <c r="B350" s="282"/>
      <c r="C350" s="282"/>
      <c r="D350" s="282"/>
      <c r="E350" s="240"/>
    </row>
    <row r="351" spans="1:5" ht="15" customHeight="1" x14ac:dyDescent="0.3">
      <c r="A351" s="282"/>
      <c r="B351" s="282"/>
      <c r="C351" s="282"/>
      <c r="D351" s="282"/>
      <c r="E351" s="240"/>
    </row>
    <row r="352" spans="1:5" ht="13.5" customHeight="1" x14ac:dyDescent="0.3">
      <c r="E352" s="200">
        <f>759631.79+D349</f>
        <v>1009631.79</v>
      </c>
    </row>
    <row r="353" spans="5:5" ht="13.5" customHeight="1" x14ac:dyDescent="0.3">
      <c r="E353" s="200">
        <v>760287.00000000012</v>
      </c>
    </row>
    <row r="354" spans="5:5" ht="13.5" customHeight="1" x14ac:dyDescent="0.3">
      <c r="E354" s="200">
        <v>175127.87</v>
      </c>
    </row>
    <row r="355" spans="5:5" ht="13.5" customHeight="1" x14ac:dyDescent="0.3">
      <c r="E355" s="200">
        <f>SUM(E352:E354)</f>
        <v>1945046.6600000001</v>
      </c>
    </row>
  </sheetData>
  <pageMargins left="0.70866141732283472" right="0.70866141732283472" top="0.74803149606299213" bottom="0.74803149606299213"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E8D34-C8DE-4BCE-B3B8-964AA2A128A3}">
  <dimension ref="A1:G9"/>
  <sheetViews>
    <sheetView workbookViewId="0">
      <selection activeCell="G22" sqref="G22"/>
    </sheetView>
  </sheetViews>
  <sheetFormatPr defaultRowHeight="14.4" x14ac:dyDescent="0.3"/>
  <cols>
    <col min="1" max="1" width="4" customWidth="1"/>
    <col min="2" max="2" width="18.77734375" customWidth="1"/>
    <col min="3" max="3" width="23.5546875" customWidth="1"/>
    <col min="4" max="5" width="20.21875" customWidth="1"/>
    <col min="6" max="7" width="15.77734375" customWidth="1"/>
    <col min="8" max="10" width="17.77734375" customWidth="1"/>
    <col min="11" max="11" width="20.44140625" customWidth="1"/>
    <col min="12" max="13" width="17.77734375" customWidth="1"/>
  </cols>
  <sheetData>
    <row r="1" spans="1:7" ht="27.6" customHeight="1" x14ac:dyDescent="0.3">
      <c r="A1" s="18" t="s">
        <v>43</v>
      </c>
    </row>
    <row r="3" spans="1:7" ht="33" customHeight="1" x14ac:dyDescent="0.3">
      <c r="A3" s="330" t="s">
        <v>51</v>
      </c>
      <c r="B3" s="331"/>
      <c r="C3" s="331"/>
      <c r="D3" s="331"/>
      <c r="E3" s="331"/>
      <c r="F3" s="331"/>
      <c r="G3" s="331"/>
    </row>
    <row r="4" spans="1:7" ht="33" customHeight="1" x14ac:dyDescent="0.3">
      <c r="A4" s="24" t="s">
        <v>30</v>
      </c>
      <c r="B4" s="23" t="s">
        <v>31</v>
      </c>
      <c r="C4" s="23" t="s">
        <v>33</v>
      </c>
      <c r="D4" s="23" t="s">
        <v>32</v>
      </c>
      <c r="E4" s="36" t="s">
        <v>534</v>
      </c>
      <c r="F4" s="23" t="s">
        <v>16</v>
      </c>
      <c r="G4" s="23" t="s">
        <v>44</v>
      </c>
    </row>
    <row r="5" spans="1:7" ht="33" customHeight="1" x14ac:dyDescent="0.3">
      <c r="A5" s="69" t="s">
        <v>520</v>
      </c>
      <c r="B5" s="68"/>
      <c r="C5" s="68"/>
      <c r="D5" s="68"/>
      <c r="E5" s="68"/>
      <c r="F5" s="68"/>
      <c r="G5" s="68"/>
    </row>
    <row r="6" spans="1:7" x14ac:dyDescent="0.3">
      <c r="A6" s="17" t="s">
        <v>259</v>
      </c>
      <c r="B6" s="17" t="s">
        <v>535</v>
      </c>
      <c r="C6" s="17" t="s">
        <v>536</v>
      </c>
      <c r="D6" s="17" t="s">
        <v>537</v>
      </c>
      <c r="E6" s="17" t="s">
        <v>538</v>
      </c>
      <c r="F6" s="17">
        <v>2019</v>
      </c>
      <c r="G6" s="19">
        <v>9941.6200000000008</v>
      </c>
    </row>
    <row r="7" spans="1:7" x14ac:dyDescent="0.3">
      <c r="A7" s="17" t="s">
        <v>352</v>
      </c>
      <c r="B7" s="17" t="s">
        <v>535</v>
      </c>
      <c r="C7" s="17" t="s">
        <v>536</v>
      </c>
      <c r="D7" s="17" t="s">
        <v>539</v>
      </c>
      <c r="E7" s="17" t="s">
        <v>538</v>
      </c>
      <c r="F7" s="17">
        <v>2019</v>
      </c>
      <c r="G7" s="19">
        <v>9941.6200000000008</v>
      </c>
    </row>
    <row r="8" spans="1:7" x14ac:dyDescent="0.3">
      <c r="A8" s="17" t="s">
        <v>354</v>
      </c>
      <c r="B8" s="17" t="s">
        <v>540</v>
      </c>
      <c r="C8" s="17" t="s">
        <v>541</v>
      </c>
      <c r="D8" s="17" t="s">
        <v>542</v>
      </c>
      <c r="E8" s="17" t="s">
        <v>543</v>
      </c>
      <c r="F8" s="17">
        <v>2018</v>
      </c>
      <c r="G8" s="19">
        <v>6273</v>
      </c>
    </row>
    <row r="9" spans="1:7" ht="27.6" customHeight="1" x14ac:dyDescent="0.3">
      <c r="A9" s="18"/>
    </row>
  </sheetData>
  <mergeCells count="1">
    <mergeCell ref="A3:G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C43CD-647C-4A44-9214-2C6CCACBC5E7}">
  <dimension ref="A2:H18"/>
  <sheetViews>
    <sheetView workbookViewId="0">
      <selection activeCell="C17" sqref="C17"/>
    </sheetView>
  </sheetViews>
  <sheetFormatPr defaultRowHeight="14.4" x14ac:dyDescent="0.3"/>
  <cols>
    <col min="1" max="1" width="4.77734375" customWidth="1"/>
    <col min="2" max="4" width="21.77734375" customWidth="1"/>
    <col min="5" max="7" width="17.44140625" customWidth="1"/>
    <col min="8" max="8" width="21.77734375" customWidth="1"/>
  </cols>
  <sheetData>
    <row r="2" spans="1:8" ht="33" customHeight="1" x14ac:dyDescent="0.3">
      <c r="A2" s="334" t="s">
        <v>30</v>
      </c>
      <c r="B2" s="337" t="s">
        <v>31</v>
      </c>
      <c r="C2" s="337" t="s">
        <v>45</v>
      </c>
      <c r="D2" s="337" t="s">
        <v>46</v>
      </c>
      <c r="E2" s="337" t="s">
        <v>47</v>
      </c>
      <c r="F2" s="337" t="s">
        <v>48</v>
      </c>
      <c r="G2" s="338" t="s">
        <v>49</v>
      </c>
      <c r="H2" s="332" t="s">
        <v>74</v>
      </c>
    </row>
    <row r="3" spans="1:8" x14ac:dyDescent="0.3">
      <c r="A3" s="335"/>
      <c r="B3" s="338"/>
      <c r="C3" s="338"/>
      <c r="D3" s="338"/>
      <c r="E3" s="338"/>
      <c r="F3" s="338"/>
      <c r="G3" s="338"/>
      <c r="H3" s="333"/>
    </row>
    <row r="4" spans="1:8" x14ac:dyDescent="0.3">
      <c r="A4" s="336"/>
      <c r="B4" s="339"/>
      <c r="C4" s="339"/>
      <c r="D4" s="339"/>
      <c r="E4" s="339"/>
      <c r="F4" s="339"/>
      <c r="G4" s="339"/>
      <c r="H4" s="333"/>
    </row>
    <row r="5" spans="1:8" x14ac:dyDescent="0.3">
      <c r="A5" s="17">
        <v>1</v>
      </c>
      <c r="B5" s="17" t="s">
        <v>75</v>
      </c>
      <c r="C5" s="17" t="s">
        <v>76</v>
      </c>
      <c r="D5" s="17">
        <v>180205774</v>
      </c>
      <c r="E5" s="17">
        <v>30</v>
      </c>
      <c r="F5" s="17">
        <v>22</v>
      </c>
      <c r="G5" s="29">
        <v>0</v>
      </c>
      <c r="H5" s="30">
        <v>15</v>
      </c>
    </row>
    <row r="6" spans="1:8" x14ac:dyDescent="0.3">
      <c r="A6" s="17">
        <v>2</v>
      </c>
      <c r="B6" s="17" t="s">
        <v>77</v>
      </c>
      <c r="C6" s="17" t="s">
        <v>78</v>
      </c>
      <c r="D6" s="17">
        <v>360620382</v>
      </c>
      <c r="E6" s="17">
        <v>37</v>
      </c>
      <c r="F6" s="17">
        <v>0</v>
      </c>
      <c r="G6" s="29">
        <v>0</v>
      </c>
      <c r="H6" s="17">
        <v>14</v>
      </c>
    </row>
    <row r="7" spans="1:8" x14ac:dyDescent="0.3">
      <c r="A7" s="17">
        <v>3</v>
      </c>
      <c r="B7" s="17" t="s">
        <v>79</v>
      </c>
      <c r="C7" s="17" t="s">
        <v>80</v>
      </c>
      <c r="D7" s="17">
        <v>371174706</v>
      </c>
      <c r="E7" s="17">
        <v>33</v>
      </c>
      <c r="F7" s="17">
        <v>7</v>
      </c>
      <c r="G7" s="29">
        <v>0</v>
      </c>
      <c r="H7" s="31">
        <v>15</v>
      </c>
    </row>
    <row r="8" spans="1:8" x14ac:dyDescent="0.3">
      <c r="A8" s="17">
        <v>4</v>
      </c>
      <c r="B8" s="17" t="s">
        <v>81</v>
      </c>
      <c r="C8" s="17" t="s">
        <v>82</v>
      </c>
      <c r="D8" s="17">
        <v>371146087</v>
      </c>
      <c r="E8" s="17">
        <v>45</v>
      </c>
      <c r="F8" s="17">
        <v>20</v>
      </c>
      <c r="G8" s="29">
        <v>0</v>
      </c>
      <c r="H8" s="31">
        <v>28</v>
      </c>
    </row>
    <row r="9" spans="1:8" x14ac:dyDescent="0.3">
      <c r="A9" s="17">
        <v>5</v>
      </c>
      <c r="B9" s="17" t="s">
        <v>83</v>
      </c>
      <c r="C9" s="17" t="s">
        <v>84</v>
      </c>
      <c r="D9" s="17">
        <v>363772098</v>
      </c>
      <c r="E9" s="17">
        <v>11</v>
      </c>
      <c r="F9" s="17">
        <v>0</v>
      </c>
      <c r="G9" s="29">
        <v>0</v>
      </c>
      <c r="H9" s="31">
        <v>7</v>
      </c>
    </row>
    <row r="10" spans="1:8" x14ac:dyDescent="0.3">
      <c r="A10" s="17">
        <v>6</v>
      </c>
      <c r="B10" s="17" t="s">
        <v>85</v>
      </c>
      <c r="C10" s="17" t="s">
        <v>86</v>
      </c>
      <c r="D10" s="17">
        <v>180181683</v>
      </c>
      <c r="E10" s="32">
        <v>27</v>
      </c>
      <c r="F10" s="17">
        <v>9</v>
      </c>
      <c r="G10" s="29">
        <v>0</v>
      </c>
      <c r="H10" s="31">
        <v>16</v>
      </c>
    </row>
    <row r="11" spans="1:8" x14ac:dyDescent="0.3">
      <c r="A11" s="17">
        <v>7</v>
      </c>
      <c r="B11" s="17" t="s">
        <v>87</v>
      </c>
      <c r="C11" s="17" t="s">
        <v>88</v>
      </c>
      <c r="D11" s="17">
        <v>180136607</v>
      </c>
      <c r="E11">
        <v>75</v>
      </c>
      <c r="F11" s="17">
        <v>0</v>
      </c>
      <c r="G11" s="29">
        <v>0</v>
      </c>
      <c r="H11" s="31">
        <v>12</v>
      </c>
    </row>
    <row r="12" spans="1:8" x14ac:dyDescent="0.3">
      <c r="A12" s="17">
        <v>8</v>
      </c>
      <c r="B12" s="17" t="s">
        <v>89</v>
      </c>
      <c r="C12" s="17" t="s">
        <v>90</v>
      </c>
      <c r="D12" s="17">
        <v>371172297</v>
      </c>
      <c r="E12" s="32">
        <v>22</v>
      </c>
      <c r="F12" s="17">
        <v>15</v>
      </c>
      <c r="G12" s="29">
        <v>0</v>
      </c>
      <c r="H12" s="17">
        <v>14</v>
      </c>
    </row>
    <row r="13" spans="1:8" x14ac:dyDescent="0.3">
      <c r="A13" s="17">
        <v>9</v>
      </c>
      <c r="B13" s="17" t="s">
        <v>91</v>
      </c>
      <c r="C13" s="17" t="s">
        <v>92</v>
      </c>
      <c r="D13" s="17">
        <v>371171599</v>
      </c>
      <c r="E13" s="17">
        <v>44</v>
      </c>
      <c r="F13" s="17">
        <v>20</v>
      </c>
      <c r="G13" s="17">
        <v>0</v>
      </c>
      <c r="H13" s="17">
        <v>22</v>
      </c>
    </row>
    <row r="14" spans="1:8" x14ac:dyDescent="0.3">
      <c r="A14" s="17">
        <v>10</v>
      </c>
      <c r="B14" s="17" t="s">
        <v>93</v>
      </c>
      <c r="C14" s="17" t="s">
        <v>94</v>
      </c>
      <c r="D14" s="17">
        <v>180085614</v>
      </c>
      <c r="E14" s="17">
        <v>39</v>
      </c>
      <c r="F14" s="17">
        <v>0</v>
      </c>
      <c r="G14" s="17">
        <v>0</v>
      </c>
      <c r="H14" s="17">
        <v>12</v>
      </c>
    </row>
    <row r="15" spans="1:8" x14ac:dyDescent="0.3">
      <c r="A15" s="17">
        <v>11</v>
      </c>
      <c r="B15" s="17" t="s">
        <v>95</v>
      </c>
      <c r="C15" s="17" t="s">
        <v>96</v>
      </c>
      <c r="D15">
        <v>371167043</v>
      </c>
      <c r="E15" s="17">
        <v>54</v>
      </c>
      <c r="F15" s="17">
        <v>22</v>
      </c>
      <c r="G15" s="29">
        <v>0</v>
      </c>
      <c r="H15" s="33">
        <v>34</v>
      </c>
    </row>
    <row r="16" spans="1:8" ht="28.8" x14ac:dyDescent="0.3">
      <c r="A16" s="17">
        <v>12</v>
      </c>
      <c r="B16" s="17" t="s">
        <v>97</v>
      </c>
      <c r="C16" s="34" t="s">
        <v>98</v>
      </c>
      <c r="D16" s="17">
        <v>180117610</v>
      </c>
      <c r="E16" s="17">
        <v>28</v>
      </c>
      <c r="F16" s="17">
        <v>0</v>
      </c>
      <c r="G16" s="29">
        <v>0</v>
      </c>
      <c r="H16" s="17">
        <v>10</v>
      </c>
    </row>
    <row r="17" spans="1:8" x14ac:dyDescent="0.3">
      <c r="A17" s="17">
        <v>13</v>
      </c>
      <c r="B17" s="17" t="s">
        <v>99</v>
      </c>
      <c r="C17" s="17" t="s">
        <v>100</v>
      </c>
      <c r="D17">
        <v>371146087</v>
      </c>
      <c r="E17" s="17">
        <v>50</v>
      </c>
      <c r="F17" s="17">
        <v>22</v>
      </c>
      <c r="G17" s="29">
        <v>0</v>
      </c>
      <c r="H17" s="31">
        <v>38</v>
      </c>
    </row>
    <row r="18" spans="1:8" x14ac:dyDescent="0.3">
      <c r="A18" s="17"/>
      <c r="B18" s="17"/>
      <c r="C18" s="17"/>
      <c r="D18" s="17"/>
      <c r="E18" s="17">
        <f>SUM(E5:E17)</f>
        <v>495</v>
      </c>
      <c r="F18" s="17">
        <f t="shared" ref="F18:H18" si="0">SUM(F5:F17)</f>
        <v>137</v>
      </c>
      <c r="G18" s="17">
        <f t="shared" si="0"/>
        <v>0</v>
      </c>
      <c r="H18" s="17">
        <f t="shared" si="0"/>
        <v>237</v>
      </c>
    </row>
  </sheetData>
  <mergeCells count="8">
    <mergeCell ref="H2:H4"/>
    <mergeCell ref="A2:A4"/>
    <mergeCell ref="B2:B4"/>
    <mergeCell ref="C2:C4"/>
    <mergeCell ref="D2:D4"/>
    <mergeCell ref="E2:E4"/>
    <mergeCell ref="F2:F4"/>
    <mergeCell ref="G2: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7</vt:i4>
      </vt:variant>
    </vt:vector>
  </HeadingPairs>
  <TitlesOfParts>
    <vt:vector size="7" baseType="lpstr">
      <vt:lpstr>Sumy ubezpieczenia</vt:lpstr>
      <vt:lpstr>Ubezpieczony</vt:lpstr>
      <vt:lpstr>budynki</vt:lpstr>
      <vt:lpstr>wyposażenie</vt:lpstr>
      <vt:lpstr>elektronika</vt:lpstr>
      <vt:lpstr>maszyny</vt:lpstr>
      <vt:lpstr>OSP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Dawid Krysiak</dc:creator>
  <cp:lastModifiedBy>Dawid Krysiak</cp:lastModifiedBy>
  <cp:lastPrinted>2024-09-09T12:05:24Z</cp:lastPrinted>
  <dcterms:created xsi:type="dcterms:W3CDTF">2023-01-03T08:29:21Z</dcterms:created>
  <dcterms:modified xsi:type="dcterms:W3CDTF">2024-09-27T09:24:31Z</dcterms:modified>
</cp:coreProperties>
</file>