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ZESTAWIENIE " sheetId="1" r:id="rId1"/>
  </sheets>
  <definedNames>
    <definedName name="_xlnm.Print_Area" localSheetId="0">'ZESTAWIENIE '!$A$2:$V$19</definedName>
  </definedNames>
  <calcPr calcId="162913"/>
</workbook>
</file>

<file path=xl/calcChain.xml><?xml version="1.0" encoding="utf-8"?>
<calcChain xmlns="http://schemas.openxmlformats.org/spreadsheetml/2006/main">
  <c r="V7" i="1" l="1"/>
  <c r="V6" i="1"/>
  <c r="H15" i="1" l="1"/>
  <c r="G15" i="1"/>
  <c r="F15" i="1"/>
  <c r="E15" i="1"/>
  <c r="D15" i="1"/>
  <c r="C15" i="1"/>
  <c r="B15" i="1"/>
  <c r="A15" i="1"/>
  <c r="N12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9" i="1"/>
  <c r="M17" i="1"/>
  <c r="M15" i="1"/>
  <c r="I15" i="1" l="1"/>
  <c r="J15" i="1"/>
  <c r="K15" i="1"/>
  <c r="L15" i="1"/>
  <c r="N15" i="1" l="1"/>
  <c r="A16" i="1"/>
  <c r="A17" i="1" s="1"/>
  <c r="G17" i="1"/>
  <c r="B17" i="1"/>
  <c r="C17" i="1"/>
  <c r="D17" i="1"/>
  <c r="E17" i="1"/>
  <c r="F17" i="1"/>
  <c r="H17" i="1"/>
  <c r="I17" i="1"/>
  <c r="J17" i="1"/>
  <c r="K17" i="1"/>
  <c r="L17" i="1"/>
  <c r="A18" i="1"/>
  <c r="A19" i="1" s="1"/>
  <c r="B19" i="1"/>
  <c r="C19" i="1"/>
  <c r="D19" i="1"/>
  <c r="E19" i="1"/>
  <c r="F19" i="1"/>
  <c r="G19" i="1"/>
  <c r="H19" i="1"/>
  <c r="I19" i="1"/>
  <c r="J19" i="1"/>
  <c r="K19" i="1"/>
  <c r="L19" i="1"/>
  <c r="N14" i="1" l="1"/>
  <c r="N16" i="1" l="1"/>
  <c r="N18" i="1"/>
  <c r="N17" i="1" l="1"/>
  <c r="N19" i="1"/>
</calcChain>
</file>

<file path=xl/sharedStrings.xml><?xml version="1.0" encoding="utf-8"?>
<sst xmlns="http://schemas.openxmlformats.org/spreadsheetml/2006/main" count="64" uniqueCount="54">
  <si>
    <t>Lp.</t>
  </si>
  <si>
    <t>Nazwa obiektu</t>
  </si>
  <si>
    <t>Adres obiektu</t>
  </si>
  <si>
    <t>Obecne parametry</t>
  </si>
  <si>
    <t xml:space="preserve">Miejscowość </t>
  </si>
  <si>
    <t>Ulica</t>
  </si>
  <si>
    <t>Numer</t>
  </si>
  <si>
    <t>Kod</t>
  </si>
  <si>
    <t>1.</t>
  </si>
  <si>
    <t>NIP</t>
  </si>
  <si>
    <t xml:space="preserve">Nr odbiorcy </t>
  </si>
  <si>
    <t>Grupa taryfowa</t>
  </si>
  <si>
    <t>Rodzaj urządzenia gazowego</t>
  </si>
  <si>
    <t>Ilość sztuk urzadzeń</t>
  </si>
  <si>
    <t>moc urządzenia w KW</t>
  </si>
  <si>
    <t>Wnioskowane parametry</t>
  </si>
  <si>
    <t>Moc m³/h</t>
  </si>
  <si>
    <t xml:space="preserve">rejestrator </t>
  </si>
  <si>
    <t>planowane zużycie gazu w okresie trwania umowy w m³</t>
  </si>
  <si>
    <t>kWh</t>
  </si>
  <si>
    <t>SUMA</t>
  </si>
  <si>
    <t>m3</t>
  </si>
  <si>
    <t>okres dostawy (zawarcia umowy)</t>
  </si>
  <si>
    <t xml:space="preserve">typ licznika / model </t>
  </si>
  <si>
    <t>Nr licznika</t>
  </si>
  <si>
    <t>Numer punktu poboru</t>
  </si>
  <si>
    <t>Powiat Radomski-Powiatowy Urząd Pracy w Radomiu</t>
  </si>
  <si>
    <t>Radom</t>
  </si>
  <si>
    <t>ks.Łukasika</t>
  </si>
  <si>
    <t>26-612</t>
  </si>
  <si>
    <t>kocioł wodny niskotemperaturowy</t>
  </si>
  <si>
    <t>2x115</t>
  </si>
  <si>
    <t>08IG1605263217165260</t>
  </si>
  <si>
    <t>CRS-03 2B13/24043</t>
  </si>
  <si>
    <t>W-5</t>
  </si>
  <si>
    <t>2.</t>
  </si>
  <si>
    <t>Pionki</t>
  </si>
  <si>
    <t>Kozienicka</t>
  </si>
  <si>
    <t>26-670</t>
  </si>
  <si>
    <t>11*MACR4*11708</t>
  </si>
  <si>
    <t>10M6G613000062408</t>
  </si>
  <si>
    <t>Moc umowna m³/h</t>
  </si>
  <si>
    <r>
      <t>MIECHOWY od 16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 G16</t>
    </r>
  </si>
  <si>
    <r>
      <t>MIECHOWY od 10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 6G6</t>
    </r>
  </si>
  <si>
    <t>Wykaz i charakterystyka punktów poboru gazu</t>
  </si>
  <si>
    <t>Powiat Radomski-Powiatowy Urząd Pracy w Radomiu Filia w Pionkach</t>
  </si>
  <si>
    <t>planowane zużycie gazu w okresie trwania umowy w kWh/m³ (współczynnik dla poz. 1 - 11,586, dla poz. 2 - 11,553)*</t>
  </si>
  <si>
    <t>*wartość współczynnika z ostatniej faktury tj. Radom -  październik 2024 r., Pionki - lipiec 2024 r.</t>
  </si>
  <si>
    <t>Faktyczne zużycie w okresie 12 miesiecy - Radom 11.2023 - 10.2024, Pionki 10.2023 - 09.2024</t>
  </si>
  <si>
    <t>01.01.2025-31.12.2025</t>
  </si>
  <si>
    <t xml:space="preserve">01.01.2025-31.12.2025 </t>
  </si>
  <si>
    <t>8018590365500019234873</t>
  </si>
  <si>
    <t>8018590365500066001510</t>
  </si>
  <si>
    <t>W-3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</si>
</sst>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ck">
        <color indexed="8"/>
      </left>
      <right style="thick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ck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ck">
        <color indexed="8"/>
      </top>
      <bottom/>
      <diagonal/>
    </border>
    <border>
      <left style="hair">
        <color indexed="8"/>
      </left>
      <right/>
      <top style="thick">
        <color indexed="8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ck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0" borderId="21" xfId="0" applyBorder="1"/>
    <xf numFmtId="0" fontId="1" fillId="0" borderId="23" xfId="0" applyFont="1" applyBorder="1"/>
    <xf numFmtId="0" fontId="0" fillId="0" borderId="0" xfId="0" applyBorder="1"/>
    <xf numFmtId="4" fontId="0" fillId="0" borderId="0" xfId="0" applyNumberForma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3" borderId="35" xfId="0" applyNumberFormat="1" applyFont="1" applyFill="1" applyBorder="1" applyAlignment="1">
      <alignment horizontal="center" wrapText="1"/>
    </xf>
    <xf numFmtId="3" fontId="2" fillId="4" borderId="35" xfId="0" applyNumberFormat="1" applyFont="1" applyFill="1" applyBorder="1" applyAlignment="1">
      <alignment horizontal="center" wrapText="1"/>
    </xf>
    <xf numFmtId="0" fontId="4" fillId="0" borderId="35" xfId="0" applyFont="1" applyBorder="1"/>
    <xf numFmtId="3" fontId="2" fillId="3" borderId="37" xfId="0" applyNumberFormat="1" applyFont="1" applyFill="1" applyBorder="1" applyAlignment="1">
      <alignment horizontal="center" wrapText="1"/>
    </xf>
    <xf numFmtId="3" fontId="2" fillId="4" borderId="37" xfId="0" applyNumberFormat="1" applyFont="1" applyFill="1" applyBorder="1" applyAlignment="1">
      <alignment horizontal="center" wrapText="1"/>
    </xf>
    <xf numFmtId="17" fontId="0" fillId="0" borderId="35" xfId="0" applyNumberFormat="1" applyBorder="1" applyAlignment="1">
      <alignment horizontal="center"/>
    </xf>
    <xf numFmtId="17" fontId="0" fillId="0" borderId="37" xfId="0" applyNumberFormat="1" applyBorder="1" applyAlignment="1">
      <alignment horizontal="center"/>
    </xf>
    <xf numFmtId="0" fontId="5" fillId="0" borderId="38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3" fontId="5" fillId="2" borderId="35" xfId="0" applyNumberFormat="1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3" fontId="4" fillId="0" borderId="35" xfId="0" applyNumberFormat="1" applyFont="1" applyBorder="1" applyAlignment="1">
      <alignment horizontal="center" vertical="center"/>
    </xf>
    <xf numFmtId="3" fontId="4" fillId="4" borderId="35" xfId="0" applyNumberFormat="1" applyFont="1" applyFill="1" applyBorder="1" applyAlignment="1">
      <alignment horizontal="center" vertical="center"/>
    </xf>
    <xf numFmtId="3" fontId="7" fillId="4" borderId="35" xfId="0" applyNumberFormat="1" applyFont="1" applyFill="1" applyBorder="1" applyAlignment="1">
      <alignment horizont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wrapText="1"/>
    </xf>
    <xf numFmtId="0" fontId="5" fillId="0" borderId="35" xfId="0" applyFont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0" fillId="0" borderId="35" xfId="0" applyFont="1" applyBorder="1" applyAlignment="1">
      <alignment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49" fontId="5" fillId="0" borderId="48" xfId="0" applyNumberFormat="1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tabSelected="1" view="pageLayout" zoomScaleNormal="100" workbookViewId="0">
      <selection sqref="A1:M1"/>
    </sheetView>
  </sheetViews>
  <sheetFormatPr defaultRowHeight="15" x14ac:dyDescent="0.25"/>
  <cols>
    <col min="1" max="1" width="7.5703125" customWidth="1"/>
    <col min="2" max="2" width="22.85546875" customWidth="1"/>
    <col min="3" max="3" width="13" customWidth="1"/>
    <col min="4" max="4" width="11.7109375" customWidth="1"/>
    <col min="7" max="8" width="12.5703125" customWidth="1"/>
    <col min="9" max="9" width="14.42578125" customWidth="1"/>
    <col min="10" max="13" width="12.5703125" customWidth="1"/>
    <col min="14" max="14" width="28.5703125" customWidth="1"/>
    <col min="15" max="15" width="14.7109375" customWidth="1"/>
    <col min="20" max="20" width="21" customWidth="1"/>
    <col min="21" max="21" width="11.42578125" customWidth="1"/>
    <col min="22" max="22" width="17" customWidth="1"/>
    <col min="43" max="43" width="10.7109375" customWidth="1"/>
  </cols>
  <sheetData>
    <row r="1" spans="1:30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30" ht="16.5" thickBot="1" x14ac:dyDescent="0.3">
      <c r="A2" s="46" t="s">
        <v>44</v>
      </c>
      <c r="B2" s="47"/>
      <c r="C2" s="4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  <c r="P2" s="1"/>
      <c r="Q2" s="1"/>
      <c r="R2" s="1"/>
      <c r="S2" s="1"/>
    </row>
    <row r="3" spans="1:30" ht="15.75" customHeight="1" thickBot="1" x14ac:dyDescent="0.3">
      <c r="A3" s="66" t="s">
        <v>0</v>
      </c>
      <c r="B3" s="68" t="s">
        <v>1</v>
      </c>
      <c r="C3" s="70" t="s">
        <v>2</v>
      </c>
      <c r="D3" s="71"/>
      <c r="E3" s="71"/>
      <c r="F3" s="71"/>
      <c r="G3" s="72"/>
      <c r="H3" s="73" t="s">
        <v>10</v>
      </c>
      <c r="I3" s="79" t="s">
        <v>12</v>
      </c>
      <c r="J3" s="79" t="s">
        <v>13</v>
      </c>
      <c r="K3" s="79" t="s">
        <v>14</v>
      </c>
      <c r="L3" s="79" t="s">
        <v>23</v>
      </c>
      <c r="M3" s="83" t="s">
        <v>24</v>
      </c>
      <c r="N3" s="85" t="s">
        <v>25</v>
      </c>
      <c r="O3" s="77" t="s">
        <v>17</v>
      </c>
      <c r="P3" s="75" t="s">
        <v>3</v>
      </c>
      <c r="Q3" s="76"/>
      <c r="R3" s="81" t="s">
        <v>15</v>
      </c>
      <c r="S3" s="82"/>
      <c r="T3" s="82"/>
      <c r="U3" s="82"/>
      <c r="V3" s="82"/>
      <c r="W3" s="4"/>
      <c r="X3" s="4"/>
      <c r="Y3" s="4"/>
      <c r="Z3" s="4"/>
      <c r="AA3" s="4"/>
      <c r="AB3" s="4"/>
    </row>
    <row r="4" spans="1:30" ht="135.75" thickTop="1" x14ac:dyDescent="0.25">
      <c r="A4" s="67"/>
      <c r="B4" s="69"/>
      <c r="C4" s="22" t="s">
        <v>4</v>
      </c>
      <c r="D4" s="23" t="s">
        <v>5</v>
      </c>
      <c r="E4" s="23" t="s">
        <v>6</v>
      </c>
      <c r="F4" s="24" t="s">
        <v>7</v>
      </c>
      <c r="G4" s="25" t="s">
        <v>9</v>
      </c>
      <c r="H4" s="74"/>
      <c r="I4" s="80"/>
      <c r="J4" s="80"/>
      <c r="K4" s="80"/>
      <c r="L4" s="80"/>
      <c r="M4" s="84"/>
      <c r="N4" s="84"/>
      <c r="O4" s="78"/>
      <c r="P4" s="26" t="s">
        <v>41</v>
      </c>
      <c r="Q4" s="27" t="s">
        <v>11</v>
      </c>
      <c r="R4" s="28" t="s">
        <v>16</v>
      </c>
      <c r="S4" s="29" t="s">
        <v>11</v>
      </c>
      <c r="T4" s="30" t="s">
        <v>22</v>
      </c>
      <c r="U4" s="31" t="s">
        <v>18</v>
      </c>
      <c r="V4" s="32" t="s">
        <v>46</v>
      </c>
      <c r="W4" s="64"/>
      <c r="X4" s="64"/>
      <c r="Y4" s="64"/>
      <c r="Z4" s="64"/>
      <c r="AA4" s="64"/>
      <c r="AB4" s="64"/>
      <c r="AC4" s="65"/>
      <c r="AD4" s="65"/>
    </row>
    <row r="5" spans="1:30" x14ac:dyDescent="0.25">
      <c r="A5" s="6">
        <v>1</v>
      </c>
      <c r="B5" s="7">
        <v>2</v>
      </c>
      <c r="C5" s="33">
        <v>3</v>
      </c>
      <c r="D5" s="34">
        <v>4</v>
      </c>
      <c r="E5" s="34">
        <v>5</v>
      </c>
      <c r="F5" s="35">
        <v>6</v>
      </c>
      <c r="G5" s="36">
        <v>7</v>
      </c>
      <c r="H5" s="37">
        <v>8</v>
      </c>
      <c r="I5" s="38">
        <v>9</v>
      </c>
      <c r="J5" s="39">
        <v>10</v>
      </c>
      <c r="K5" s="37">
        <v>11</v>
      </c>
      <c r="L5" s="37">
        <v>12</v>
      </c>
      <c r="M5" s="37">
        <v>13</v>
      </c>
      <c r="N5" s="37">
        <v>14</v>
      </c>
      <c r="O5" s="37">
        <v>15</v>
      </c>
      <c r="P5" s="40">
        <v>16</v>
      </c>
      <c r="Q5" s="41">
        <v>17</v>
      </c>
      <c r="R5" s="42">
        <v>18</v>
      </c>
      <c r="S5" s="43">
        <v>19</v>
      </c>
      <c r="T5" s="44">
        <v>20</v>
      </c>
      <c r="U5" s="45">
        <v>21</v>
      </c>
      <c r="V5" s="18">
        <v>22</v>
      </c>
      <c r="W5" s="4"/>
      <c r="X5" s="4"/>
      <c r="Y5" s="4"/>
      <c r="Z5" s="4"/>
      <c r="AA5" s="4"/>
      <c r="AB5" s="4"/>
      <c r="AC5" s="4"/>
      <c r="AD5" s="4"/>
    </row>
    <row r="6" spans="1:30" ht="53.25" customHeight="1" x14ac:dyDescent="0.25">
      <c r="A6" s="60" t="s">
        <v>8</v>
      </c>
      <c r="B6" s="62" t="s">
        <v>26</v>
      </c>
      <c r="C6" s="52" t="s">
        <v>27</v>
      </c>
      <c r="D6" s="52" t="s">
        <v>28</v>
      </c>
      <c r="E6" s="52">
        <v>3</v>
      </c>
      <c r="F6" s="52" t="s">
        <v>29</v>
      </c>
      <c r="G6" s="52">
        <v>9482133743</v>
      </c>
      <c r="H6" s="52">
        <v>60257</v>
      </c>
      <c r="I6" s="52" t="s">
        <v>30</v>
      </c>
      <c r="J6" s="52">
        <v>2</v>
      </c>
      <c r="K6" s="52" t="s">
        <v>31</v>
      </c>
      <c r="L6" s="53" t="s">
        <v>42</v>
      </c>
      <c r="M6" s="53" t="s">
        <v>32</v>
      </c>
      <c r="N6" s="58" t="s">
        <v>51</v>
      </c>
      <c r="O6" s="15" t="s">
        <v>33</v>
      </c>
      <c r="P6" s="16">
        <v>25</v>
      </c>
      <c r="Q6" s="17" t="s">
        <v>34</v>
      </c>
      <c r="R6" s="18">
        <v>25</v>
      </c>
      <c r="S6" s="18" t="s">
        <v>34</v>
      </c>
      <c r="T6" s="18" t="s">
        <v>49</v>
      </c>
      <c r="U6" s="19">
        <v>19690</v>
      </c>
      <c r="V6" s="19">
        <f>U6*11.586</f>
        <v>228128.34</v>
      </c>
      <c r="W6" s="4"/>
      <c r="X6" s="4"/>
      <c r="Y6" s="4"/>
      <c r="Z6" s="4"/>
      <c r="AA6" s="4"/>
      <c r="AB6" s="4"/>
      <c r="AC6" s="4"/>
      <c r="AD6" s="4"/>
    </row>
    <row r="7" spans="1:30" ht="69" customHeight="1" x14ac:dyDescent="0.25">
      <c r="A7" s="61" t="s">
        <v>35</v>
      </c>
      <c r="B7" s="54" t="s">
        <v>45</v>
      </c>
      <c r="C7" s="55" t="s">
        <v>36</v>
      </c>
      <c r="D7" s="55" t="s">
        <v>37</v>
      </c>
      <c r="E7" s="55">
        <v>34</v>
      </c>
      <c r="F7" s="55" t="s">
        <v>38</v>
      </c>
      <c r="G7" s="55">
        <v>9482133743</v>
      </c>
      <c r="H7" s="55">
        <v>60257</v>
      </c>
      <c r="I7" s="55" t="s">
        <v>30</v>
      </c>
      <c r="J7" s="55">
        <v>1</v>
      </c>
      <c r="K7" s="55">
        <v>87</v>
      </c>
      <c r="L7" s="56" t="s">
        <v>43</v>
      </c>
      <c r="M7" s="57" t="s">
        <v>40</v>
      </c>
      <c r="N7" s="59" t="s">
        <v>52</v>
      </c>
      <c r="O7" s="15" t="s">
        <v>39</v>
      </c>
      <c r="P7" s="21">
        <v>10</v>
      </c>
      <c r="Q7" s="20" t="s">
        <v>53</v>
      </c>
      <c r="R7" s="18">
        <v>10</v>
      </c>
      <c r="S7" s="18" t="s">
        <v>53</v>
      </c>
      <c r="T7" s="18" t="s">
        <v>50</v>
      </c>
      <c r="U7" s="19">
        <v>6470</v>
      </c>
      <c r="V7" s="19">
        <f>U7*11.553</f>
        <v>74747.91</v>
      </c>
      <c r="W7" s="4"/>
      <c r="X7" s="4"/>
      <c r="Y7" s="4"/>
      <c r="Z7" s="4"/>
      <c r="AA7" s="4"/>
      <c r="AB7" s="4"/>
      <c r="AC7" s="4"/>
      <c r="AD7" s="4"/>
    </row>
    <row r="8" spans="1:30" x14ac:dyDescent="0.25">
      <c r="A8" t="s">
        <v>47</v>
      </c>
      <c r="I8" s="2"/>
      <c r="V8" s="5"/>
    </row>
    <row r="10" spans="1:30" x14ac:dyDescent="0.25">
      <c r="A10" t="s">
        <v>48</v>
      </c>
      <c r="V10" s="5"/>
    </row>
    <row r="11" spans="1:30" x14ac:dyDescent="0.25">
      <c r="A11" s="13">
        <v>45200</v>
      </c>
      <c r="B11" s="13">
        <v>45231</v>
      </c>
      <c r="C11" s="13">
        <v>45261</v>
      </c>
      <c r="D11" s="13">
        <v>45292</v>
      </c>
      <c r="E11" s="13">
        <v>45323</v>
      </c>
      <c r="F11" s="13">
        <v>45352</v>
      </c>
      <c r="G11" s="13">
        <v>45383</v>
      </c>
      <c r="H11" s="13">
        <v>45413</v>
      </c>
      <c r="I11" s="14">
        <v>45444</v>
      </c>
      <c r="J11" s="13">
        <v>45474</v>
      </c>
      <c r="K11" s="14">
        <v>45505</v>
      </c>
      <c r="L11" s="13">
        <v>45536</v>
      </c>
      <c r="M11" s="13">
        <v>45566</v>
      </c>
      <c r="N11" s="10" t="s">
        <v>20</v>
      </c>
    </row>
    <row r="12" spans="1:30" x14ac:dyDescent="0.25">
      <c r="A12" s="8"/>
      <c r="B12" s="8">
        <v>3106</v>
      </c>
      <c r="C12" s="8">
        <v>3652</v>
      </c>
      <c r="D12" s="8">
        <v>4248</v>
      </c>
      <c r="E12" s="8">
        <v>2490</v>
      </c>
      <c r="F12" s="8">
        <v>2394</v>
      </c>
      <c r="G12" s="8">
        <v>1219</v>
      </c>
      <c r="H12" s="8">
        <v>249</v>
      </c>
      <c r="I12" s="11">
        <v>212</v>
      </c>
      <c r="J12" s="8">
        <v>225</v>
      </c>
      <c r="K12" s="11">
        <v>193</v>
      </c>
      <c r="L12" s="8">
        <v>221</v>
      </c>
      <c r="M12" s="8">
        <v>1481</v>
      </c>
      <c r="N12" s="49">
        <f>SUM(B12:M12)</f>
        <v>19690</v>
      </c>
      <c r="O12" t="s">
        <v>21</v>
      </c>
    </row>
    <row r="13" spans="1:30" x14ac:dyDescent="0.25">
      <c r="A13" s="9"/>
      <c r="B13" s="9">
        <f t="shared" ref="B13:M13" si="0">B12*11.586</f>
        <v>35986.116000000002</v>
      </c>
      <c r="C13" s="9">
        <f t="shared" si="0"/>
        <v>42312.072</v>
      </c>
      <c r="D13" s="9">
        <f t="shared" si="0"/>
        <v>49217.328000000001</v>
      </c>
      <c r="E13" s="9">
        <f t="shared" si="0"/>
        <v>28849.14</v>
      </c>
      <c r="F13" s="9">
        <f t="shared" si="0"/>
        <v>27736.884000000002</v>
      </c>
      <c r="G13" s="9">
        <f t="shared" si="0"/>
        <v>14123.334000000001</v>
      </c>
      <c r="H13" s="9">
        <f t="shared" si="0"/>
        <v>2884.9140000000002</v>
      </c>
      <c r="I13" s="9">
        <f t="shared" si="0"/>
        <v>2456.232</v>
      </c>
      <c r="J13" s="9">
        <f t="shared" si="0"/>
        <v>2606.85</v>
      </c>
      <c r="K13" s="9">
        <f t="shared" si="0"/>
        <v>2236.098</v>
      </c>
      <c r="L13" s="9">
        <f t="shared" si="0"/>
        <v>2560.5059999999999</v>
      </c>
      <c r="M13" s="9">
        <f t="shared" si="0"/>
        <v>17158.866000000002</v>
      </c>
      <c r="N13" s="51">
        <f>SUM(B13:M13)</f>
        <v>228128.34</v>
      </c>
      <c r="O13" t="s">
        <v>19</v>
      </c>
    </row>
    <row r="14" spans="1:30" x14ac:dyDescent="0.25">
      <c r="A14" s="8">
        <v>322</v>
      </c>
      <c r="B14" s="8">
        <v>1260</v>
      </c>
      <c r="C14" s="8">
        <v>1372</v>
      </c>
      <c r="D14" s="8">
        <v>1363</v>
      </c>
      <c r="E14" s="8">
        <v>1050</v>
      </c>
      <c r="F14" s="8">
        <v>660</v>
      </c>
      <c r="G14" s="8">
        <v>290</v>
      </c>
      <c r="H14" s="8">
        <v>153</v>
      </c>
      <c r="I14" s="11">
        <v>0</v>
      </c>
      <c r="J14" s="8">
        <v>0</v>
      </c>
      <c r="K14" s="11">
        <v>0</v>
      </c>
      <c r="L14" s="8">
        <v>0</v>
      </c>
      <c r="M14" s="8">
        <v>0</v>
      </c>
      <c r="N14" s="49">
        <f t="shared" ref="N14:N19" si="1">SUM(A14:L14)</f>
        <v>6470</v>
      </c>
      <c r="O14" t="s">
        <v>21</v>
      </c>
    </row>
    <row r="15" spans="1:30" x14ac:dyDescent="0.25">
      <c r="A15" s="9">
        <f t="shared" ref="A15:H15" si="2">A14*11.553</f>
        <v>3720.0660000000003</v>
      </c>
      <c r="B15" s="9">
        <f t="shared" si="2"/>
        <v>14556.78</v>
      </c>
      <c r="C15" s="9">
        <f t="shared" si="2"/>
        <v>15850.716</v>
      </c>
      <c r="D15" s="9">
        <f t="shared" si="2"/>
        <v>15746.739000000001</v>
      </c>
      <c r="E15" s="9">
        <f t="shared" si="2"/>
        <v>12130.650000000001</v>
      </c>
      <c r="F15" s="9">
        <f t="shared" si="2"/>
        <v>7624.9800000000005</v>
      </c>
      <c r="G15" s="9">
        <f t="shared" si="2"/>
        <v>3350.3700000000003</v>
      </c>
      <c r="H15" s="9">
        <f t="shared" si="2"/>
        <v>1767.6090000000002</v>
      </c>
      <c r="I15" s="9">
        <f t="shared" ref="I15:L15" si="3">I14*11.549</f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ref="M15" si="4">M14*11.549</f>
        <v>0</v>
      </c>
      <c r="N15" s="51">
        <f t="shared" si="1"/>
        <v>74747.91</v>
      </c>
      <c r="O15" t="s">
        <v>19</v>
      </c>
    </row>
    <row r="16" spans="1:30" x14ac:dyDescent="0.25">
      <c r="A16" s="8">
        <f>SUM(B18)</f>
        <v>0</v>
      </c>
      <c r="B16" s="8"/>
      <c r="C16" s="8"/>
      <c r="D16" s="8"/>
      <c r="E16" s="8"/>
      <c r="F16" s="8"/>
      <c r="G16" s="8"/>
      <c r="H16" s="8"/>
      <c r="I16" s="11"/>
      <c r="J16" s="8"/>
      <c r="K16" s="11"/>
      <c r="L16" s="8"/>
      <c r="M16" s="8"/>
      <c r="N16" s="49">
        <f t="shared" si="1"/>
        <v>0</v>
      </c>
      <c r="O16" t="s">
        <v>21</v>
      </c>
    </row>
    <row r="17" spans="1:15" x14ac:dyDescent="0.25">
      <c r="A17" s="9">
        <f>A16*10.97222</f>
        <v>0</v>
      </c>
      <c r="B17" s="9">
        <f t="shared" ref="B17" si="5">B16*10.97222</f>
        <v>0</v>
      </c>
      <c r="C17" s="9">
        <f t="shared" ref="C17" si="6">C16*10.97222</f>
        <v>0</v>
      </c>
      <c r="D17" s="9">
        <f t="shared" ref="D17" si="7">D16*10.97222</f>
        <v>0</v>
      </c>
      <c r="E17" s="9">
        <f t="shared" ref="E17" si="8">E16*10.97222</f>
        <v>0</v>
      </c>
      <c r="F17" s="9">
        <f t="shared" ref="F17" si="9">F16*10.97222</f>
        <v>0</v>
      </c>
      <c r="G17" s="9">
        <f>G16*10.97222</f>
        <v>0</v>
      </c>
      <c r="H17" s="9">
        <f t="shared" ref="H17" si="10">H16*10.97222</f>
        <v>0</v>
      </c>
      <c r="I17" s="12">
        <f t="shared" ref="I17" si="11">I16*10.97222</f>
        <v>0</v>
      </c>
      <c r="J17" s="9">
        <f t="shared" ref="J17" si="12">J16*10.97222</f>
        <v>0</v>
      </c>
      <c r="K17" s="12">
        <f t="shared" ref="K17" si="13">K16*10.97222</f>
        <v>0</v>
      </c>
      <c r="L17" s="9">
        <f t="shared" ref="L17:M17" si="14">L16*10.97222</f>
        <v>0</v>
      </c>
      <c r="M17" s="9">
        <f t="shared" si="14"/>
        <v>0</v>
      </c>
      <c r="N17" s="50">
        <f t="shared" si="1"/>
        <v>0</v>
      </c>
      <c r="O17" t="s">
        <v>19</v>
      </c>
    </row>
    <row r="18" spans="1:15" x14ac:dyDescent="0.25">
      <c r="A18" s="8">
        <f>SUM(B20)</f>
        <v>0</v>
      </c>
      <c r="B18" s="8"/>
      <c r="C18" s="8"/>
      <c r="D18" s="8"/>
      <c r="E18" s="8"/>
      <c r="F18" s="8"/>
      <c r="G18" s="8"/>
      <c r="H18" s="8"/>
      <c r="I18" s="11"/>
      <c r="J18" s="8"/>
      <c r="K18" s="11"/>
      <c r="L18" s="8"/>
      <c r="M18" s="8"/>
      <c r="N18" s="49">
        <f t="shared" si="1"/>
        <v>0</v>
      </c>
      <c r="O18" t="s">
        <v>21</v>
      </c>
    </row>
    <row r="19" spans="1:15" x14ac:dyDescent="0.25">
      <c r="A19" s="9">
        <f t="shared" ref="A19:L19" si="15">A18*10.97222</f>
        <v>0</v>
      </c>
      <c r="B19" s="9">
        <f t="shared" si="15"/>
        <v>0</v>
      </c>
      <c r="C19" s="9">
        <f t="shared" si="15"/>
        <v>0</v>
      </c>
      <c r="D19" s="9">
        <f t="shared" si="15"/>
        <v>0</v>
      </c>
      <c r="E19" s="9">
        <f t="shared" si="15"/>
        <v>0</v>
      </c>
      <c r="F19" s="9">
        <f t="shared" si="15"/>
        <v>0</v>
      </c>
      <c r="G19" s="9">
        <f t="shared" si="15"/>
        <v>0</v>
      </c>
      <c r="H19" s="9">
        <f t="shared" si="15"/>
        <v>0</v>
      </c>
      <c r="I19" s="12">
        <f t="shared" si="15"/>
        <v>0</v>
      </c>
      <c r="J19" s="9">
        <f t="shared" si="15"/>
        <v>0</v>
      </c>
      <c r="K19" s="12">
        <f t="shared" si="15"/>
        <v>0</v>
      </c>
      <c r="L19" s="9">
        <f t="shared" si="15"/>
        <v>0</v>
      </c>
      <c r="M19" s="9">
        <f t="shared" ref="M19" si="16">M18*10.97222</f>
        <v>0</v>
      </c>
      <c r="N19" s="50">
        <f t="shared" si="1"/>
        <v>0</v>
      </c>
      <c r="O19" t="s">
        <v>19</v>
      </c>
    </row>
  </sheetData>
  <mergeCells count="15">
    <mergeCell ref="A1:M1"/>
    <mergeCell ref="W4:AD4"/>
    <mergeCell ref="A3:A4"/>
    <mergeCell ref="B3:B4"/>
    <mergeCell ref="C3:G3"/>
    <mergeCell ref="H3:H4"/>
    <mergeCell ref="P3:Q3"/>
    <mergeCell ref="O3:O4"/>
    <mergeCell ref="I3:I4"/>
    <mergeCell ref="J3:J4"/>
    <mergeCell ref="K3:K4"/>
    <mergeCell ref="L3:L4"/>
    <mergeCell ref="R3:V3"/>
    <mergeCell ref="M3:M4"/>
    <mergeCell ref="N3:N4"/>
  </mergeCells>
  <pageMargins left="0.25" right="0.25" top="0.75" bottom="0.75" header="0.3" footer="0.3"/>
  <pageSetup paperSize="9" scale="38" orientation="landscape" r:id="rId1"/>
  <headerFooter>
    <oddHeader xml:space="preserve">&amp;CZałącznik nr 6 do SWZ- Opis przedmiotu zamówienia- ZP.TP.26.09.2024-Kompleksowa dostawa gazu ziemnego dla Powiatowego Urzędu Pracy w Radomiu na rok 2025             
</oddHeader>
  </headerFooter>
  <ignoredErrors>
    <ignoredError sqref="N14" formulaRange="1"/>
    <ignoredError sqref="A17" formula="1"/>
    <ignoredError sqref="N6:N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</vt:lpstr>
      <vt:lpstr>'ZESTAWIENIE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2024-11-19T13:11:30Z</dcterms:modified>
</cp:coreProperties>
</file>