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zp\Zamówienia publiczne\Karolina Majk\13. Energia 25-27\3. Publikacja\"/>
    </mc:Choice>
  </mc:AlternateContent>
  <xr:revisionPtr revIDLastSave="0" documentId="8_{D8FD252D-843E-456D-B4DB-B963D072D688}" xr6:coauthVersionLast="47" xr6:coauthVersionMax="47" xr10:uidLastSave="{00000000-0000-0000-0000-000000000000}"/>
  <bookViews>
    <workbookView xWindow="-120" yWindow="-120" windowWidth="29040" windowHeight="17025" tabRatio="503" xr2:uid="{B2576BE6-3D5B-413D-ABFB-C2A4A281158E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1" l="1"/>
  <c r="AA40" i="1" s="1"/>
  <c r="AC50" i="1"/>
  <c r="AC47" i="1"/>
  <c r="AC44" i="1"/>
  <c r="W22" i="1"/>
  <c r="W50" i="1"/>
  <c r="W47" i="1"/>
  <c r="W44" i="1"/>
  <c r="W41" i="1"/>
  <c r="W38" i="1"/>
  <c r="W35" i="1"/>
  <c r="W32" i="1"/>
  <c r="W29" i="1"/>
  <c r="W26" i="1"/>
  <c r="W19" i="1"/>
  <c r="W16" i="1"/>
  <c r="AC29" i="1"/>
  <c r="AA22" i="1"/>
  <c r="AA23" i="1"/>
  <c r="AC23" i="1"/>
  <c r="Y23" i="1"/>
  <c r="S23" i="1"/>
  <c r="O23" i="1"/>
  <c r="J23" i="1"/>
  <c r="AC16" i="1"/>
  <c r="C53" i="1"/>
  <c r="E21" i="1"/>
  <c r="E52" i="1"/>
  <c r="E49" i="1"/>
  <c r="E43" i="1"/>
  <c r="E19" i="1"/>
  <c r="J38" i="1"/>
  <c r="L38" i="1"/>
  <c r="O38" i="1"/>
  <c r="Q38" i="1"/>
  <c r="S38" i="1"/>
  <c r="U38" i="1"/>
  <c r="E40" i="1"/>
  <c r="E37" i="1"/>
  <c r="E34" i="1"/>
  <c r="E25" i="1"/>
  <c r="G52" i="1" l="1"/>
  <c r="AA51" i="1"/>
  <c r="Y51" i="1"/>
  <c r="S51" i="1"/>
  <c r="O51" i="1"/>
  <c r="J51" i="1"/>
  <c r="AA50" i="1"/>
  <c r="Y50" i="1"/>
  <c r="U50" i="1"/>
  <c r="U52" i="1" s="1"/>
  <c r="S50" i="1"/>
  <c r="Q50" i="1"/>
  <c r="Q52" i="1" s="1"/>
  <c r="O50" i="1"/>
  <c r="L50" i="1"/>
  <c r="L52" i="1" s="1"/>
  <c r="J50" i="1"/>
  <c r="G49" i="1"/>
  <c r="AA48" i="1"/>
  <c r="Y48" i="1"/>
  <c r="S48" i="1"/>
  <c r="O48" i="1"/>
  <c r="J48" i="1"/>
  <c r="AA47" i="1"/>
  <c r="Y47" i="1"/>
  <c r="U47" i="1"/>
  <c r="U49" i="1" s="1"/>
  <c r="S47" i="1"/>
  <c r="Q47" i="1"/>
  <c r="Q49" i="1" s="1"/>
  <c r="O47" i="1"/>
  <c r="L47" i="1"/>
  <c r="L49" i="1" s="1"/>
  <c r="J47" i="1"/>
  <c r="G46" i="1"/>
  <c r="E46" i="1"/>
  <c r="AC46" i="1"/>
  <c r="AA44" i="1"/>
  <c r="AA46" i="1" s="1"/>
  <c r="Y44" i="1"/>
  <c r="U44" i="1"/>
  <c r="U46" i="1" s="1"/>
  <c r="S44" i="1"/>
  <c r="S46" i="1" s="1"/>
  <c r="Q44" i="1"/>
  <c r="Q46" i="1" s="1"/>
  <c r="O44" i="1"/>
  <c r="O46" i="1" s="1"/>
  <c r="L44" i="1"/>
  <c r="L46" i="1" s="1"/>
  <c r="J44" i="1"/>
  <c r="J46" i="1" s="1"/>
  <c r="G43" i="1"/>
  <c r="AC42" i="1"/>
  <c r="AA42" i="1"/>
  <c r="Y42" i="1"/>
  <c r="S42" i="1"/>
  <c r="O42" i="1"/>
  <c r="J42" i="1"/>
  <c r="AC41" i="1"/>
  <c r="AA41" i="1"/>
  <c r="Y41" i="1"/>
  <c r="U41" i="1"/>
  <c r="U43" i="1" s="1"/>
  <c r="S41" i="1"/>
  <c r="Q41" i="1"/>
  <c r="Q43" i="1" s="1"/>
  <c r="O41" i="1"/>
  <c r="L41" i="1"/>
  <c r="L43" i="1" s="1"/>
  <c r="J41" i="1"/>
  <c r="G40" i="1"/>
  <c r="U40" i="1"/>
  <c r="S40" i="1"/>
  <c r="Q40" i="1"/>
  <c r="O40" i="1"/>
  <c r="L40" i="1"/>
  <c r="J40" i="1"/>
  <c r="G37" i="1"/>
  <c r="AC36" i="1"/>
  <c r="AA36" i="1"/>
  <c r="Y36" i="1"/>
  <c r="S36" i="1"/>
  <c r="O36" i="1"/>
  <c r="J36" i="1"/>
  <c r="AC35" i="1"/>
  <c r="AA35" i="1"/>
  <c r="Y35" i="1"/>
  <c r="U35" i="1"/>
  <c r="U37" i="1" s="1"/>
  <c r="S35" i="1"/>
  <c r="Q35" i="1"/>
  <c r="Q37" i="1" s="1"/>
  <c r="O35" i="1"/>
  <c r="L35" i="1"/>
  <c r="L37" i="1" s="1"/>
  <c r="J35" i="1"/>
  <c r="G34" i="1"/>
  <c r="AC33" i="1"/>
  <c r="AA33" i="1"/>
  <c r="Y33" i="1"/>
  <c r="S33" i="1"/>
  <c r="O33" i="1"/>
  <c r="J33" i="1"/>
  <c r="AC32" i="1"/>
  <c r="AA32" i="1"/>
  <c r="Y32" i="1"/>
  <c r="U32" i="1"/>
  <c r="U34" i="1" s="1"/>
  <c r="S32" i="1"/>
  <c r="Q32" i="1"/>
  <c r="Q34" i="1" s="1"/>
  <c r="O32" i="1"/>
  <c r="L32" i="1"/>
  <c r="L34" i="1" s="1"/>
  <c r="J32" i="1"/>
  <c r="G31" i="1"/>
  <c r="Y29" i="1" s="1"/>
  <c r="Y31" i="1" s="1"/>
  <c r="E31" i="1"/>
  <c r="AC31" i="1"/>
  <c r="AA29" i="1"/>
  <c r="AA31" i="1" s="1"/>
  <c r="U29" i="1"/>
  <c r="U31" i="1" s="1"/>
  <c r="S29" i="1"/>
  <c r="S31" i="1" s="1"/>
  <c r="Q29" i="1"/>
  <c r="Q31" i="1" s="1"/>
  <c r="O29" i="1"/>
  <c r="O31" i="1" s="1"/>
  <c r="L29" i="1"/>
  <c r="L31" i="1" s="1"/>
  <c r="J29" i="1"/>
  <c r="G28" i="1"/>
  <c r="E28" i="1"/>
  <c r="AC26" i="1"/>
  <c r="AC28" i="1" s="1"/>
  <c r="AA26" i="1"/>
  <c r="AA28" i="1" s="1"/>
  <c r="Y26" i="1"/>
  <c r="Y28" i="1" s="1"/>
  <c r="U26" i="1"/>
  <c r="U28" i="1" s="1"/>
  <c r="S26" i="1"/>
  <c r="S28" i="1" s="1"/>
  <c r="Q26" i="1"/>
  <c r="Q28" i="1" s="1"/>
  <c r="O26" i="1"/>
  <c r="O28" i="1" s="1"/>
  <c r="L26" i="1"/>
  <c r="L28" i="1" s="1"/>
  <c r="J26" i="1"/>
  <c r="S49" i="1" l="1"/>
  <c r="S37" i="1"/>
  <c r="S34" i="1"/>
  <c r="S52" i="1"/>
  <c r="S43" i="1"/>
  <c r="J49" i="1"/>
  <c r="M49" i="1" s="1"/>
  <c r="AA49" i="1"/>
  <c r="Y38" i="1"/>
  <c r="Y40" i="1" s="1"/>
  <c r="AC38" i="1"/>
  <c r="AC40" i="1" s="1"/>
  <c r="AC49" i="1"/>
  <c r="Y49" i="1"/>
  <c r="O49" i="1"/>
  <c r="O52" i="1"/>
  <c r="J52" i="1"/>
  <c r="M52" i="1" s="1"/>
  <c r="AA52" i="1"/>
  <c r="O43" i="1"/>
  <c r="M46" i="1"/>
  <c r="Y52" i="1"/>
  <c r="AC52" i="1"/>
  <c r="M28" i="1"/>
  <c r="AD46" i="1"/>
  <c r="AC37" i="1"/>
  <c r="Y37" i="1"/>
  <c r="O37" i="1"/>
  <c r="M40" i="1"/>
  <c r="AC43" i="1"/>
  <c r="Y43" i="1"/>
  <c r="J43" i="1"/>
  <c r="M43" i="1" s="1"/>
  <c r="AA43" i="1"/>
  <c r="Y34" i="1"/>
  <c r="AC34" i="1"/>
  <c r="J37" i="1"/>
  <c r="M37" i="1" s="1"/>
  <c r="AA37" i="1"/>
  <c r="M31" i="1"/>
  <c r="O34" i="1"/>
  <c r="J34" i="1"/>
  <c r="M34" i="1" s="1"/>
  <c r="AA34" i="1"/>
  <c r="AD28" i="1"/>
  <c r="AD31" i="1"/>
  <c r="J28" i="1"/>
  <c r="J31" i="1"/>
  <c r="AE46" i="1" l="1"/>
  <c r="AD49" i="1"/>
  <c r="AE49" i="1" s="1"/>
  <c r="AD52" i="1"/>
  <c r="AE52" i="1" s="1"/>
  <c r="AE28" i="1"/>
  <c r="AD37" i="1"/>
  <c r="AE37" i="1" s="1"/>
  <c r="AD40" i="1"/>
  <c r="AE40" i="1" s="1"/>
  <c r="AD43" i="1"/>
  <c r="AE43" i="1" s="1"/>
  <c r="AE31" i="1"/>
  <c r="AD34" i="1"/>
  <c r="AE34" i="1" s="1"/>
  <c r="Q22" i="1" l="1"/>
  <c r="Q25" i="1" s="1"/>
  <c r="G25" i="1"/>
  <c r="AC24" i="1"/>
  <c r="AA24" i="1"/>
  <c r="Y24" i="1"/>
  <c r="S24" i="1"/>
  <c r="O24" i="1"/>
  <c r="J24" i="1"/>
  <c r="AC22" i="1"/>
  <c r="Y22" i="1"/>
  <c r="U22" i="1"/>
  <c r="U25" i="1" s="1"/>
  <c r="S22" i="1"/>
  <c r="O22" i="1"/>
  <c r="L22" i="1"/>
  <c r="L25" i="1" s="1"/>
  <c r="J22" i="1"/>
  <c r="Q19" i="1"/>
  <c r="Q21" i="1" s="1"/>
  <c r="G21" i="1"/>
  <c r="AC19" i="1"/>
  <c r="AC21" i="1" s="1"/>
  <c r="AA19" i="1"/>
  <c r="AA21" i="1" s="1"/>
  <c r="Y19" i="1"/>
  <c r="S19" i="1"/>
  <c r="S21" i="1" s="1"/>
  <c r="O19" i="1"/>
  <c r="O21" i="1" s="1"/>
  <c r="L19" i="1"/>
  <c r="L21" i="1" s="1"/>
  <c r="J19" i="1"/>
  <c r="J21" i="1" s="1"/>
  <c r="J16" i="1"/>
  <c r="J18" i="1" s="1"/>
  <c r="L16" i="1"/>
  <c r="L18" i="1" s="1"/>
  <c r="O16" i="1"/>
  <c r="O18" i="1" s="1"/>
  <c r="Q16" i="1"/>
  <c r="Q18" i="1" s="1"/>
  <c r="S16" i="1"/>
  <c r="S18" i="1" s="1"/>
  <c r="U16" i="1"/>
  <c r="U18" i="1" s="1"/>
  <c r="Y16" i="1"/>
  <c r="AA16" i="1"/>
  <c r="AA18" i="1" s="1"/>
  <c r="AC18" i="1"/>
  <c r="E18" i="1"/>
  <c r="E53" i="1" s="1"/>
  <c r="G18" i="1"/>
  <c r="G53" i="1" s="1"/>
  <c r="U19" i="1"/>
  <c r="U21" i="1" s="1"/>
  <c r="AD18" i="1" l="1"/>
  <c r="S25" i="1"/>
  <c r="O25" i="1"/>
  <c r="M21" i="1"/>
  <c r="J25" i="1"/>
  <c r="M25" i="1" s="1"/>
  <c r="AA25" i="1"/>
  <c r="AC25" i="1"/>
  <c r="Y25" i="1"/>
  <c r="M18" i="1"/>
  <c r="AD21" i="1"/>
  <c r="J53" i="1" l="1"/>
  <c r="M53" i="1"/>
  <c r="AE21" i="1"/>
  <c r="AD25" i="1"/>
  <c r="AE25" i="1" s="1"/>
  <c r="AE18" i="1"/>
  <c r="AE53" i="1" l="1"/>
  <c r="AE54" i="1" s="1"/>
  <c r="AD53" i="1"/>
</calcChain>
</file>

<file path=xl/sharedStrings.xml><?xml version="1.0" encoding="utf-8"?>
<sst xmlns="http://schemas.openxmlformats.org/spreadsheetml/2006/main" count="352" uniqueCount="62">
  <si>
    <t>Załącznik Nr 3</t>
  </si>
  <si>
    <t>Lp.</t>
  </si>
  <si>
    <t>Grupa taryfowa</t>
  </si>
  <si>
    <t>liczba PPE</t>
  </si>
  <si>
    <t>Moc umowna (kW)</t>
  </si>
  <si>
    <t>Okres obowiązywania umowy
(m-ce)</t>
  </si>
  <si>
    <t>Wartość jednostkowa</t>
  </si>
  <si>
    <t>Wartość za dostawę energii elektrycznej
(kol.10 + kol.12)</t>
  </si>
  <si>
    <t>Wartość za usługę dystrybucji (kol.15+kol.17+19+kol.21+kol.23+kol.25+kol.27+kol.29)</t>
  </si>
  <si>
    <t>Wartość za energię elektryczną
(kol.7xkol.9) (zł)</t>
  </si>
  <si>
    <t>Opłata handlowa (zł/m-c)</t>
  </si>
  <si>
    <t>Wartość za dostawę
(kol.8xkol.11)
(zł)</t>
  </si>
  <si>
    <t>Opłata jakościowa
(kol.7xkol.14) (zł)</t>
  </si>
  <si>
    <t>Stawka opłaty przejściowej (zł/kW/m-c)</t>
  </si>
  <si>
    <t>Opłata przejściowa
(kol.5xkol.8xkol.16)
(zł)</t>
  </si>
  <si>
    <t>Opłata zmienna(kol.7xkol.18)(zł)</t>
  </si>
  <si>
    <t>Składnik stały stawki sieciowej (zł/kW/m-c)</t>
  </si>
  <si>
    <t>Opłata stała(kol.5xkol.8xkol.20)(zł)</t>
  </si>
  <si>
    <t>Stawka opłaty abonamentowej (zł/mc)</t>
  </si>
  <si>
    <t>Opłata abonamentowa(kol.8xkol.22)(zł)</t>
  </si>
  <si>
    <t>opłata OZE</t>
  </si>
  <si>
    <t>opłata OZE (kol. 7 x kol. 24)</t>
  </si>
  <si>
    <t>Stawka opłaty kogeneracyjnej</t>
  </si>
  <si>
    <t>Opłata kogeneracyjna (kol.7 x kol 26)</t>
  </si>
  <si>
    <t>Stawka opłaty mocowej</t>
  </si>
  <si>
    <t>C22a</t>
  </si>
  <si>
    <t>przyłącze</t>
  </si>
  <si>
    <t>strefa szczytowa</t>
  </si>
  <si>
    <t>x</t>
  </si>
  <si>
    <t>strefa pozaszczytowa</t>
  </si>
  <si>
    <t>łącznie</t>
  </si>
  <si>
    <t>Łącznie:</t>
  </si>
  <si>
    <t>C21</t>
  </si>
  <si>
    <t>jednostrefowa</t>
  </si>
  <si>
    <t>C11</t>
  </si>
  <si>
    <t>C12a</t>
  </si>
  <si>
    <t>C12b</t>
  </si>
  <si>
    <t>dzień</t>
  </si>
  <si>
    <t>noc</t>
  </si>
  <si>
    <t>G11</t>
  </si>
  <si>
    <t>Łącznie</t>
  </si>
  <si>
    <t>FORMULARZ CENOWY</t>
  </si>
  <si>
    <t>Wartość łączna(zł bez podatku VAT)(kol.13+kol.30)</t>
  </si>
  <si>
    <t>G12w</t>
  </si>
  <si>
    <t>z VAT</t>
  </si>
  <si>
    <r>
      <t xml:space="preserve">Wartość za dostawę energii elektrycznej </t>
    </r>
    <r>
      <rPr>
        <b/>
        <u/>
        <sz val="9"/>
        <color indexed="8"/>
        <rFont val="Calibri"/>
        <family val="2"/>
        <charset val="238"/>
      </rPr>
      <t>(bez podatku VAT)</t>
    </r>
  </si>
  <si>
    <r>
      <t xml:space="preserve">Wartość za usługę dystrybucji energii elektrycznej </t>
    </r>
    <r>
      <rPr>
        <b/>
        <u/>
        <sz val="9"/>
        <color indexed="8"/>
        <rFont val="Calibri"/>
        <family val="2"/>
        <charset val="238"/>
      </rPr>
      <t>(bez podatku VAT)</t>
    </r>
  </si>
  <si>
    <t>Wartość jednostkowa za energię elektryczną z podziałem na strefy czasowe (zł/kWh)</t>
  </si>
  <si>
    <t>Stawka jakościowa (zł/kWh)</t>
  </si>
  <si>
    <t>Składnik zmienny stawki sieciowej (zł/kWh)</t>
  </si>
  <si>
    <t>C11o</t>
  </si>
  <si>
    <t>B11</t>
  </si>
  <si>
    <t>B21</t>
  </si>
  <si>
    <t>B23</t>
  </si>
  <si>
    <t>Strefa szczyt popołudniowy</t>
  </si>
  <si>
    <t>Pozostała część doby</t>
  </si>
  <si>
    <t>G12</t>
  </si>
  <si>
    <t>Strefa szczyt przedpołudniowy</t>
  </si>
  <si>
    <t>Opłata mocowa (kol. 7 x kol.28)</t>
  </si>
  <si>
    <t>Przewidywana ilość zużycia energii elektrycznej czynnej
 w okresie od dnia 01.01.2025 do 31.12.2027 r.
[kWh]</t>
  </si>
  <si>
    <t>SZCZEGÓŁOWY FORMULARZ CENOWY</t>
  </si>
  <si>
    <t xml:space="preserve">Załącznik nr 1a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</si>
</sst>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[$-415]General"/>
    <numFmt numFmtId="165" formatCode="[$-415]0%"/>
    <numFmt numFmtId="166" formatCode="#,##0.00\ [$zł-415];[Red]\-#,##0.00\ [$zł-415]"/>
    <numFmt numFmtId="167" formatCode="[$-415]0.00"/>
    <numFmt numFmtId="168" formatCode="[$-415]#,##0"/>
    <numFmt numFmtId="169" formatCode="[$-415]#,##0.00"/>
    <numFmt numFmtId="170" formatCode="#,##0.00\ &quot;zł&quot;"/>
    <numFmt numFmtId="171" formatCode="#,##0\ &quot;zł&quot;"/>
    <numFmt numFmtId="172" formatCode="[$-415]#,##0.0"/>
    <numFmt numFmtId="173" formatCode="[$-415]0.0"/>
    <numFmt numFmtId="174" formatCode="[$-415]0.000"/>
    <numFmt numFmtId="175" formatCode="[$-415]0.0000"/>
    <numFmt numFmtId="176" formatCode="[$-415]0.00000"/>
    <numFmt numFmtId="177" formatCode="0.0"/>
    <numFmt numFmtId="178" formatCode="[$-415]#,##0.0000"/>
    <numFmt numFmtId="179" formatCode="[$-415]#,##0.00000"/>
  </numFmts>
  <fonts count="19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b/>
      <u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7"/>
        <bgColor indexed="21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164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165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122">
    <xf numFmtId="0" fontId="0" fillId="0" borderId="0" xfId="0"/>
    <xf numFmtId="164" fontId="6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justify"/>
    </xf>
    <xf numFmtId="0" fontId="7" fillId="0" borderId="0" xfId="0" applyFont="1"/>
    <xf numFmtId="164" fontId="6" fillId="0" borderId="0" xfId="1" applyFont="1" applyBorder="1" applyProtection="1"/>
    <xf numFmtId="0" fontId="6" fillId="0" borderId="0" xfId="0" applyFont="1" applyAlignment="1">
      <alignment horizontal="left"/>
    </xf>
    <xf numFmtId="164" fontId="6" fillId="0" borderId="1" xfId="4" applyFont="1" applyBorder="1" applyAlignment="1" applyProtection="1">
      <alignment horizontal="center" vertical="center"/>
    </xf>
    <xf numFmtId="164" fontId="6" fillId="0" borderId="1" xfId="4" applyFont="1" applyBorder="1" applyAlignment="1" applyProtection="1">
      <alignment vertical="center"/>
    </xf>
    <xf numFmtId="164" fontId="6" fillId="0" borderId="2" xfId="4" applyFont="1" applyBorder="1" applyAlignment="1" applyProtection="1">
      <alignment horizontal="center" vertical="center"/>
    </xf>
    <xf numFmtId="164" fontId="6" fillId="0" borderId="0" xfId="4" applyFont="1" applyBorder="1" applyAlignment="1" applyProtection="1">
      <alignment horizontal="center" vertical="center"/>
    </xf>
    <xf numFmtId="164" fontId="6" fillId="0" borderId="3" xfId="4" applyFont="1" applyBorder="1" applyAlignment="1" applyProtection="1">
      <alignment horizontal="center" vertical="center" textRotation="90" wrapText="1"/>
    </xf>
    <xf numFmtId="164" fontId="6" fillId="0" borderId="4" xfId="4" applyFont="1" applyBorder="1" applyAlignment="1" applyProtection="1">
      <alignment horizontal="center" vertical="center" textRotation="90" wrapText="1"/>
    </xf>
    <xf numFmtId="164" fontId="6" fillId="0" borderId="5" xfId="4" applyFont="1" applyBorder="1" applyAlignment="1" applyProtection="1">
      <alignment horizontal="center" vertical="center" textRotation="90" wrapText="1"/>
    </xf>
    <xf numFmtId="164" fontId="6" fillId="0" borderId="6" xfId="4" applyFont="1" applyBorder="1" applyAlignment="1" applyProtection="1">
      <alignment horizontal="center" vertical="center" textRotation="90" wrapText="1"/>
    </xf>
    <xf numFmtId="164" fontId="8" fillId="0" borderId="3" xfId="4" applyFont="1" applyBorder="1" applyAlignment="1" applyProtection="1">
      <alignment horizontal="center" vertical="center"/>
    </xf>
    <xf numFmtId="164" fontId="8" fillId="0" borderId="3" xfId="4" applyFont="1" applyBorder="1" applyAlignment="1" applyProtection="1">
      <alignment horizontal="center" vertical="center" wrapText="1"/>
    </xf>
    <xf numFmtId="164" fontId="8" fillId="0" borderId="4" xfId="4" applyFont="1" applyBorder="1" applyAlignment="1" applyProtection="1">
      <alignment horizontal="center" vertical="center" wrapText="1"/>
    </xf>
    <xf numFmtId="164" fontId="9" fillId="2" borderId="3" xfId="4" applyFont="1" applyFill="1" applyBorder="1" applyAlignment="1" applyProtection="1">
      <alignment horizontal="center" vertical="center"/>
    </xf>
    <xf numFmtId="164" fontId="8" fillId="0" borderId="5" xfId="4" applyFont="1" applyBorder="1" applyAlignment="1" applyProtection="1">
      <alignment horizontal="center" vertical="center" wrapText="1"/>
    </xf>
    <xf numFmtId="167" fontId="7" fillId="0" borderId="6" xfId="4" applyNumberFormat="1" applyFont="1" applyBorder="1" applyAlignment="1" applyProtection="1">
      <alignment horizontal="center" vertical="center" textRotation="90"/>
    </xf>
    <xf numFmtId="168" fontId="6" fillId="0" borderId="6" xfId="4" applyNumberFormat="1" applyFont="1" applyBorder="1" applyAlignment="1" applyProtection="1">
      <alignment horizontal="center" vertical="center"/>
    </xf>
    <xf numFmtId="167" fontId="6" fillId="0" borderId="6" xfId="4" applyNumberFormat="1" applyFont="1" applyBorder="1" applyAlignment="1" applyProtection="1">
      <alignment horizontal="justify" vertical="center" textRotation="90"/>
    </xf>
    <xf numFmtId="169" fontId="6" fillId="2" borderId="6" xfId="4" applyNumberFormat="1" applyFont="1" applyFill="1" applyBorder="1" applyAlignment="1" applyProtection="1">
      <alignment horizontal="right" vertical="center"/>
    </xf>
    <xf numFmtId="169" fontId="6" fillId="3" borderId="6" xfId="4" applyNumberFormat="1" applyFont="1" applyFill="1" applyBorder="1" applyAlignment="1" applyProtection="1">
      <alignment horizontal="right" vertical="center" wrapText="1"/>
    </xf>
    <xf numFmtId="4" fontId="6" fillId="0" borderId="0" xfId="1" applyNumberFormat="1" applyFont="1" applyBorder="1" applyAlignment="1" applyProtection="1">
      <alignment horizontal="justify"/>
    </xf>
    <xf numFmtId="164" fontId="10" fillId="0" borderId="0" xfId="1" applyFont="1" applyBorder="1" applyAlignment="1" applyProtection="1">
      <alignment horizontal="justify" readingOrder="1"/>
    </xf>
    <xf numFmtId="169" fontId="6" fillId="3" borderId="3" xfId="4" applyNumberFormat="1" applyFont="1" applyFill="1" applyBorder="1" applyAlignment="1" applyProtection="1">
      <alignment horizontal="right" vertical="center" wrapText="1"/>
    </xf>
    <xf numFmtId="171" fontId="6" fillId="0" borderId="0" xfId="1" applyNumberFormat="1" applyFont="1" applyBorder="1" applyAlignment="1" applyProtection="1">
      <alignment horizontal="center"/>
    </xf>
    <xf numFmtId="167" fontId="11" fillId="0" borderId="6" xfId="4" applyNumberFormat="1" applyFont="1" applyBorder="1" applyAlignment="1" applyProtection="1">
      <alignment horizontal="center" vertical="center" textRotation="90" wrapText="1"/>
    </xf>
    <xf numFmtId="167" fontId="12" fillId="0" borderId="6" xfId="4" applyNumberFormat="1" applyFont="1" applyBorder="1" applyAlignment="1" applyProtection="1">
      <alignment horizontal="center" vertical="center" textRotation="90" wrapText="1"/>
    </xf>
    <xf numFmtId="17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7" fontId="7" fillId="0" borderId="3" xfId="4" applyNumberFormat="1" applyFont="1" applyBorder="1" applyAlignment="1" applyProtection="1">
      <alignment horizontal="center" vertical="center" textRotation="90"/>
    </xf>
    <xf numFmtId="164" fontId="11" fillId="0" borderId="6" xfId="4" applyFont="1" applyBorder="1" applyAlignment="1" applyProtection="1">
      <alignment horizontal="center" vertical="center" textRotation="90" wrapText="1"/>
    </xf>
    <xf numFmtId="164" fontId="12" fillId="0" borderId="6" xfId="4" applyFont="1" applyBorder="1" applyAlignment="1" applyProtection="1">
      <alignment horizontal="center" vertical="center" textRotation="90" wrapText="1"/>
    </xf>
    <xf numFmtId="173" fontId="6" fillId="0" borderId="6" xfId="4" applyNumberFormat="1" applyFont="1" applyBorder="1" applyAlignment="1" applyProtection="1">
      <alignment horizontal="right" vertical="center"/>
    </xf>
    <xf numFmtId="177" fontId="6" fillId="0" borderId="6" xfId="4" applyNumberFormat="1" applyFont="1" applyBorder="1" applyAlignment="1" applyProtection="1">
      <alignment horizontal="right" vertical="center"/>
    </xf>
    <xf numFmtId="172" fontId="7" fillId="0" borderId="6" xfId="4" applyNumberFormat="1" applyFont="1" applyBorder="1" applyAlignment="1" applyProtection="1">
      <alignment horizontal="right" vertical="center"/>
    </xf>
    <xf numFmtId="168" fontId="7" fillId="0" borderId="6" xfId="4" applyNumberFormat="1" applyFont="1" applyBorder="1" applyAlignment="1" applyProtection="1">
      <alignment horizontal="right" vertical="center"/>
    </xf>
    <xf numFmtId="167" fontId="6" fillId="0" borderId="6" xfId="4" applyNumberFormat="1" applyFont="1" applyBorder="1" applyAlignment="1" applyProtection="1">
      <alignment horizontal="right" vertical="center"/>
    </xf>
    <xf numFmtId="172" fontId="7" fillId="0" borderId="10" xfId="4" applyNumberFormat="1" applyFont="1" applyBorder="1" applyAlignment="1" applyProtection="1">
      <alignment horizontal="right" vertical="center"/>
    </xf>
    <xf numFmtId="169" fontId="6" fillId="0" borderId="6" xfId="4" applyNumberFormat="1" applyFont="1" applyBorder="1" applyAlignment="1" applyProtection="1">
      <alignment horizontal="right" vertical="center" wrapText="1"/>
    </xf>
    <xf numFmtId="169" fontId="7" fillId="0" borderId="6" xfId="4" applyNumberFormat="1" applyFont="1" applyBorder="1" applyAlignment="1" applyProtection="1">
      <alignment horizontal="right" vertical="center" wrapText="1"/>
    </xf>
    <xf numFmtId="169" fontId="6" fillId="0" borderId="6" xfId="4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horizontal="right"/>
    </xf>
    <xf numFmtId="164" fontId="6" fillId="0" borderId="11" xfId="1" applyFont="1" applyBorder="1" applyAlignment="1" applyProtection="1">
      <alignment horizontal="right" vertical="center"/>
    </xf>
    <xf numFmtId="164" fontId="6" fillId="0" borderId="12" xfId="1" applyFont="1" applyBorder="1" applyAlignment="1" applyProtection="1">
      <alignment horizontal="right" vertical="center"/>
    </xf>
    <xf numFmtId="164" fontId="6" fillId="0" borderId="6" xfId="1" applyFont="1" applyBorder="1" applyAlignment="1" applyProtection="1">
      <alignment horizontal="right" vertical="center"/>
    </xf>
    <xf numFmtId="169" fontId="6" fillId="0" borderId="6" xfId="1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horizontal="right" vertical="center"/>
    </xf>
    <xf numFmtId="164" fontId="6" fillId="0" borderId="7" xfId="1" applyFont="1" applyBorder="1" applyAlignment="1" applyProtection="1">
      <alignment horizontal="right" vertical="center"/>
    </xf>
    <xf numFmtId="174" fontId="6" fillId="0" borderId="6" xfId="4" applyNumberFormat="1" applyFont="1" applyBorder="1" applyAlignment="1" applyProtection="1">
      <alignment horizontal="right" vertical="center"/>
    </xf>
    <xf numFmtId="178" fontId="6" fillId="0" borderId="6" xfId="4" applyNumberFormat="1" applyFont="1" applyBorder="1" applyAlignment="1" applyProtection="1">
      <alignment horizontal="right" vertical="center"/>
    </xf>
    <xf numFmtId="175" fontId="6" fillId="0" borderId="6" xfId="4" applyNumberFormat="1" applyFont="1" applyBorder="1" applyAlignment="1" applyProtection="1">
      <alignment horizontal="right" vertical="center"/>
    </xf>
    <xf numFmtId="169" fontId="6" fillId="0" borderId="15" xfId="4" applyNumberFormat="1" applyFont="1" applyBorder="1" applyAlignment="1" applyProtection="1">
      <alignment horizontal="right" vertical="center"/>
    </xf>
    <xf numFmtId="169" fontId="6" fillId="0" borderId="16" xfId="4" applyNumberFormat="1" applyFont="1" applyBorder="1" applyAlignment="1" applyProtection="1">
      <alignment horizontal="right" vertical="center"/>
    </xf>
    <xf numFmtId="179" fontId="6" fillId="0" borderId="6" xfId="4" applyNumberFormat="1" applyFont="1" applyBorder="1" applyAlignment="1" applyProtection="1">
      <alignment horizontal="right" vertical="center"/>
    </xf>
    <xf numFmtId="176" fontId="6" fillId="0" borderId="6" xfId="4" applyNumberFormat="1" applyFont="1" applyBorder="1" applyAlignment="1" applyProtection="1">
      <alignment horizontal="right" vertical="center"/>
    </xf>
    <xf numFmtId="169" fontId="6" fillId="0" borderId="6" xfId="4" applyNumberFormat="1" applyFont="1" applyBorder="1" applyAlignment="1" applyProtection="1">
      <alignment vertical="center"/>
    </xf>
    <xf numFmtId="169" fontId="15" fillId="0" borderId="6" xfId="1" applyNumberFormat="1" applyFont="1" applyBorder="1" applyAlignment="1" applyProtection="1">
      <alignment horizontal="right" vertical="center"/>
    </xf>
    <xf numFmtId="170" fontId="15" fillId="0" borderId="9" xfId="1" applyNumberFormat="1" applyFont="1" applyBorder="1" applyAlignment="1" applyProtection="1">
      <alignment horizontal="right" vertical="center"/>
    </xf>
    <xf numFmtId="2" fontId="6" fillId="0" borderId="6" xfId="4" applyNumberFormat="1" applyFont="1" applyBorder="1" applyAlignment="1" applyProtection="1">
      <alignment horizontal="right" vertical="center"/>
    </xf>
    <xf numFmtId="169" fontId="6" fillId="0" borderId="6" xfId="4" applyNumberFormat="1" applyFont="1" applyBorder="1" applyAlignment="1" applyProtection="1">
      <alignment horizontal="right" vertical="center" wrapText="1"/>
    </xf>
    <xf numFmtId="164" fontId="12" fillId="0" borderId="3" xfId="4" applyFont="1" applyBorder="1" applyAlignment="1" applyProtection="1">
      <alignment horizontal="center" vertical="center" textRotation="90" wrapText="1"/>
    </xf>
    <xf numFmtId="164" fontId="12" fillId="0" borderId="13" xfId="4" applyFont="1" applyBorder="1" applyAlignment="1" applyProtection="1">
      <alignment horizontal="center" vertical="center" textRotation="90" wrapText="1"/>
    </xf>
    <xf numFmtId="172" fontId="7" fillId="0" borderId="3" xfId="4" applyNumberFormat="1" applyFont="1" applyBorder="1" applyAlignment="1" applyProtection="1">
      <alignment horizontal="right" vertical="center"/>
    </xf>
    <xf numFmtId="172" fontId="7" fillId="0" borderId="13" xfId="4" applyNumberFormat="1" applyFont="1" applyBorder="1" applyAlignment="1" applyProtection="1">
      <alignment horizontal="right" vertical="center"/>
    </xf>
    <xf numFmtId="167" fontId="7" fillId="0" borderId="3" xfId="4" applyNumberFormat="1" applyFont="1" applyBorder="1" applyAlignment="1" applyProtection="1">
      <alignment horizontal="justify" vertical="center" textRotation="90"/>
    </xf>
    <xf numFmtId="167" fontId="7" fillId="0" borderId="13" xfId="4" applyNumberFormat="1" applyFont="1" applyBorder="1" applyAlignment="1" applyProtection="1">
      <alignment horizontal="justify" vertical="center" textRotation="90"/>
    </xf>
    <xf numFmtId="164" fontId="6" fillId="0" borderId="6" xfId="4" applyFont="1" applyBorder="1" applyAlignment="1" applyProtection="1">
      <alignment horizontal="center" vertical="center"/>
    </xf>
    <xf numFmtId="167" fontId="15" fillId="0" borderId="6" xfId="4" applyNumberFormat="1" applyFont="1" applyBorder="1" applyAlignment="1" applyProtection="1">
      <alignment horizontal="center" vertical="center"/>
    </xf>
    <xf numFmtId="168" fontId="6" fillId="0" borderId="6" xfId="4" applyNumberFormat="1" applyFont="1" applyBorder="1" applyAlignment="1" applyProtection="1">
      <alignment horizontal="center" vertical="center" wrapText="1"/>
    </xf>
    <xf numFmtId="167" fontId="6" fillId="0" borderId="6" xfId="4" applyNumberFormat="1" applyFont="1" applyBorder="1" applyAlignment="1" applyProtection="1">
      <alignment horizontal="right" vertical="center"/>
    </xf>
    <xf numFmtId="169" fontId="6" fillId="0" borderId="6" xfId="4" applyNumberFormat="1" applyFont="1" applyBorder="1" applyAlignment="1" applyProtection="1">
      <alignment horizontal="right" vertical="center"/>
    </xf>
    <xf numFmtId="179" fontId="6" fillId="0" borderId="6" xfId="4" applyNumberFormat="1" applyFont="1" applyBorder="1" applyAlignment="1" applyProtection="1">
      <alignment horizontal="right" vertical="center"/>
    </xf>
    <xf numFmtId="178" fontId="6" fillId="0" borderId="6" xfId="4" applyNumberFormat="1" applyFont="1" applyBorder="1" applyAlignment="1" applyProtection="1">
      <alignment horizontal="right" vertical="center"/>
    </xf>
    <xf numFmtId="175" fontId="6" fillId="0" borderId="6" xfId="4" applyNumberFormat="1" applyFont="1" applyBorder="1" applyAlignment="1" applyProtection="1">
      <alignment horizontal="right" vertical="center"/>
    </xf>
    <xf numFmtId="167" fontId="6" fillId="0" borderId="6" xfId="4" applyNumberFormat="1" applyFont="1" applyBorder="1" applyAlignment="1" applyProtection="1">
      <alignment horizontal="justify" vertical="center" textRotation="90"/>
    </xf>
    <xf numFmtId="173" fontId="6" fillId="0" borderId="6" xfId="4" applyNumberFormat="1" applyFont="1" applyBorder="1" applyAlignment="1" applyProtection="1">
      <alignment horizontal="right" vertical="center"/>
    </xf>
    <xf numFmtId="164" fontId="11" fillId="0" borderId="6" xfId="4" applyFont="1" applyBorder="1" applyAlignment="1" applyProtection="1">
      <alignment horizontal="center" vertical="center" textRotation="90" wrapText="1"/>
    </xf>
    <xf numFmtId="169" fontId="6" fillId="0" borderId="3" xfId="4" applyNumberFormat="1" applyFont="1" applyBorder="1" applyAlignment="1" applyProtection="1">
      <alignment horizontal="right" vertical="center" wrapText="1"/>
    </xf>
    <xf numFmtId="169" fontId="6" fillId="0" borderId="13" xfId="4" applyNumberFormat="1" applyFont="1" applyBorder="1" applyAlignment="1" applyProtection="1">
      <alignment horizontal="right" vertical="center" wrapText="1"/>
    </xf>
    <xf numFmtId="167" fontId="16" fillId="0" borderId="6" xfId="4" applyNumberFormat="1" applyFont="1" applyBorder="1" applyAlignment="1" applyProtection="1">
      <alignment horizontal="center" vertical="center"/>
    </xf>
    <xf numFmtId="164" fontId="7" fillId="0" borderId="6" xfId="4" applyFont="1" applyBorder="1" applyAlignment="1" applyProtection="1">
      <alignment horizontal="center" vertical="center"/>
    </xf>
    <xf numFmtId="169" fontId="6" fillId="0" borderId="3" xfId="4" applyNumberFormat="1" applyFont="1" applyBorder="1" applyAlignment="1" applyProtection="1">
      <alignment horizontal="right" vertical="center"/>
    </xf>
    <xf numFmtId="169" fontId="6" fillId="0" borderId="13" xfId="4" applyNumberFormat="1" applyFont="1" applyBorder="1" applyAlignment="1" applyProtection="1">
      <alignment horizontal="right" vertical="center"/>
    </xf>
    <xf numFmtId="179" fontId="6" fillId="0" borderId="3" xfId="4" applyNumberFormat="1" applyFont="1" applyBorder="1" applyAlignment="1" applyProtection="1">
      <alignment horizontal="right" vertical="center"/>
    </xf>
    <xf numFmtId="179" fontId="6" fillId="0" borderId="13" xfId="4" applyNumberFormat="1" applyFont="1" applyBorder="1" applyAlignment="1" applyProtection="1">
      <alignment horizontal="right" vertical="center"/>
    </xf>
    <xf numFmtId="178" fontId="6" fillId="0" borderId="3" xfId="4" applyNumberFormat="1" applyFont="1" applyBorder="1" applyAlignment="1" applyProtection="1">
      <alignment horizontal="right" vertical="center"/>
    </xf>
    <xf numFmtId="178" fontId="6" fillId="0" borderId="13" xfId="4" applyNumberFormat="1" applyFont="1" applyBorder="1" applyAlignment="1" applyProtection="1">
      <alignment horizontal="right" vertical="center"/>
    </xf>
    <xf numFmtId="167" fontId="6" fillId="0" borderId="3" xfId="4" applyNumberFormat="1" applyFont="1" applyBorder="1" applyAlignment="1" applyProtection="1">
      <alignment horizontal="right" vertical="center"/>
    </xf>
    <xf numFmtId="167" fontId="6" fillId="0" borderId="13" xfId="4" applyNumberFormat="1" applyFont="1" applyBorder="1" applyAlignment="1" applyProtection="1">
      <alignment horizontal="right" vertical="center"/>
    </xf>
    <xf numFmtId="175" fontId="6" fillId="0" borderId="3" xfId="4" applyNumberFormat="1" applyFont="1" applyBorder="1" applyAlignment="1" applyProtection="1">
      <alignment horizontal="right" vertical="center"/>
    </xf>
    <xf numFmtId="175" fontId="6" fillId="0" borderId="13" xfId="4" applyNumberFormat="1" applyFont="1" applyBorder="1" applyAlignment="1" applyProtection="1">
      <alignment horizontal="right" vertical="center"/>
    </xf>
    <xf numFmtId="0" fontId="6" fillId="0" borderId="3" xfId="4" applyNumberFormat="1" applyFont="1" applyBorder="1" applyAlignment="1" applyProtection="1">
      <alignment horizontal="right" vertical="center"/>
    </xf>
    <xf numFmtId="0" fontId="6" fillId="0" borderId="13" xfId="4" applyNumberFormat="1" applyFont="1" applyBorder="1" applyAlignment="1" applyProtection="1">
      <alignment horizontal="right" vertical="center"/>
    </xf>
    <xf numFmtId="169" fontId="7" fillId="0" borderId="3" xfId="4" applyNumberFormat="1" applyFont="1" applyBorder="1" applyAlignment="1" applyProtection="1">
      <alignment horizontal="right" vertical="center" wrapText="1"/>
    </xf>
    <xf numFmtId="169" fontId="7" fillId="0" borderId="13" xfId="4" applyNumberFormat="1" applyFont="1" applyBorder="1" applyAlignment="1" applyProtection="1">
      <alignment horizontal="right" vertical="center" wrapText="1"/>
    </xf>
    <xf numFmtId="168" fontId="6" fillId="0" borderId="3" xfId="4" applyNumberFormat="1" applyFont="1" applyBorder="1" applyAlignment="1" applyProtection="1">
      <alignment horizontal="center" vertical="center" wrapText="1"/>
    </xf>
    <xf numFmtId="168" fontId="6" fillId="0" borderId="13" xfId="4" applyNumberFormat="1" applyFont="1" applyBorder="1" applyAlignment="1" applyProtection="1">
      <alignment horizontal="center" vertical="center" wrapText="1"/>
    </xf>
    <xf numFmtId="174" fontId="6" fillId="0" borderId="3" xfId="4" applyNumberFormat="1" applyFont="1" applyBorder="1" applyAlignment="1" applyProtection="1">
      <alignment horizontal="right" vertical="center"/>
    </xf>
    <xf numFmtId="174" fontId="6" fillId="0" borderId="13" xfId="4" applyNumberFormat="1" applyFont="1" applyBorder="1" applyAlignment="1" applyProtection="1">
      <alignment horizontal="right" vertical="center"/>
    </xf>
    <xf numFmtId="164" fontId="6" fillId="0" borderId="3" xfId="4" applyFont="1" applyBorder="1" applyAlignment="1" applyProtection="1">
      <alignment horizontal="center" vertical="center"/>
    </xf>
    <xf numFmtId="164" fontId="6" fillId="0" borderId="14" xfId="4" applyFont="1" applyBorder="1" applyAlignment="1" applyProtection="1">
      <alignment horizontal="center" vertical="center"/>
    </xf>
    <xf numFmtId="164" fontId="6" fillId="0" borderId="13" xfId="4" applyFont="1" applyBorder="1" applyAlignment="1" applyProtection="1">
      <alignment horizontal="center" vertical="center"/>
    </xf>
    <xf numFmtId="167" fontId="16" fillId="0" borderId="3" xfId="4" applyNumberFormat="1" applyFont="1" applyBorder="1" applyAlignment="1" applyProtection="1">
      <alignment horizontal="center" vertical="center"/>
    </xf>
    <xf numFmtId="167" fontId="16" fillId="0" borderId="14" xfId="4" applyNumberFormat="1" applyFont="1" applyBorder="1" applyAlignment="1" applyProtection="1">
      <alignment horizontal="center" vertical="center"/>
    </xf>
    <xf numFmtId="167" fontId="16" fillId="0" borderId="13" xfId="4" applyNumberFormat="1" applyFont="1" applyBorder="1" applyAlignment="1" applyProtection="1">
      <alignment horizontal="center" vertical="center"/>
    </xf>
    <xf numFmtId="164" fontId="7" fillId="0" borderId="3" xfId="4" applyFont="1" applyBorder="1" applyAlignment="1" applyProtection="1">
      <alignment horizontal="center" vertical="center"/>
    </xf>
    <xf numFmtId="164" fontId="7" fillId="0" borderId="14" xfId="4" applyFont="1" applyBorder="1" applyAlignment="1" applyProtection="1">
      <alignment horizontal="center" vertical="center"/>
    </xf>
    <xf numFmtId="164" fontId="7" fillId="0" borderId="13" xfId="4" applyFont="1" applyBorder="1" applyAlignment="1" applyProtection="1">
      <alignment horizontal="center" vertical="center"/>
    </xf>
    <xf numFmtId="174" fontId="6" fillId="0" borderId="6" xfId="4" applyNumberFormat="1" applyFont="1" applyBorder="1" applyAlignment="1" applyProtection="1">
      <alignment horizontal="right" vertical="center"/>
    </xf>
    <xf numFmtId="169" fontId="6" fillId="0" borderId="17" xfId="4" applyNumberFormat="1" applyFont="1" applyBorder="1" applyAlignment="1" applyProtection="1">
      <alignment horizontal="right" vertical="center"/>
    </xf>
    <xf numFmtId="169" fontId="6" fillId="0" borderId="15" xfId="4" applyNumberFormat="1" applyFont="1" applyBorder="1" applyAlignment="1" applyProtection="1">
      <alignment horizontal="right" vertical="center"/>
    </xf>
    <xf numFmtId="177" fontId="6" fillId="0" borderId="6" xfId="4" applyNumberFormat="1" applyFont="1" applyBorder="1" applyAlignment="1" applyProtection="1">
      <alignment horizontal="right" vertical="center"/>
    </xf>
    <xf numFmtId="164" fontId="6" fillId="0" borderId="6" xfId="1" applyFont="1" applyBorder="1" applyAlignment="1" applyProtection="1">
      <alignment horizontal="right" vertical="center"/>
    </xf>
    <xf numFmtId="164" fontId="6" fillId="0" borderId="6" xfId="4" applyFont="1" applyBorder="1" applyAlignment="1" applyProtection="1">
      <alignment horizontal="center" vertical="center" textRotation="90" wrapText="1"/>
    </xf>
    <xf numFmtId="164" fontId="6" fillId="0" borderId="8" xfId="4" applyFont="1" applyBorder="1" applyAlignment="1" applyProtection="1">
      <alignment horizontal="center" vertical="center"/>
    </xf>
    <xf numFmtId="164" fontId="14" fillId="0" borderId="0" xfId="1" applyFont="1" applyBorder="1" applyAlignment="1" applyProtection="1">
      <alignment horizontal="center" vertical="center" wrapText="1"/>
    </xf>
    <xf numFmtId="164" fontId="6" fillId="0" borderId="6" xfId="4" applyFont="1" applyBorder="1" applyAlignment="1" applyProtection="1">
      <alignment horizontal="center" vertical="center" wrapText="1"/>
    </xf>
    <xf numFmtId="164" fontId="17" fillId="0" borderId="2" xfId="4" applyFont="1" applyBorder="1" applyAlignment="1" applyProtection="1">
      <alignment horizontal="center" vertical="center"/>
    </xf>
    <xf numFmtId="164" fontId="18" fillId="0" borderId="2" xfId="4" applyFont="1" applyBorder="1" applyAlignment="1" applyProtection="1">
      <alignment horizontal="center" vertical="center"/>
    </xf>
  </cellXfs>
  <cellStyles count="8">
    <cellStyle name="Excel Built-in Normal" xfId="1" xr:uid="{5A7510F7-9E95-4DDD-BAF2-B987E1903887}"/>
    <cellStyle name="Heading 3" xfId="2" xr:uid="{4A067875-B189-4C3F-A390-8D81C184B830}"/>
    <cellStyle name="Heading1" xfId="3" xr:uid="{20562466-CF80-4E4C-ACE2-447E37BC8E4A}"/>
    <cellStyle name="Normalny" xfId="0" builtinId="0"/>
    <cellStyle name="Normalny 2" xfId="4" xr:uid="{681E624B-B32C-4ABB-AEF5-87F869B87B65}"/>
    <cellStyle name="Procentowy 2" xfId="5" xr:uid="{0335F1CB-7E5A-422A-BE98-9CF4A5DAA34D}"/>
    <cellStyle name="Result 1" xfId="6" xr:uid="{4C0D70B3-F654-4D3C-9CD8-C62654B8CF47}"/>
    <cellStyle name="Result2" xfId="7" xr:uid="{660E7950-E998-479C-972A-DE85A32E0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A2E9-B19E-4A10-8C68-A59959F1A109}">
  <sheetPr>
    <pageSetUpPr fitToPage="1"/>
  </sheetPr>
  <dimension ref="A1:AV60"/>
  <sheetViews>
    <sheetView tabSelected="1" view="pageBreakPreview" topLeftCell="A9" zoomScale="80" zoomScaleNormal="80" zoomScaleSheetLayoutView="80" workbookViewId="0">
      <pane xSplit="3" ySplit="9" topLeftCell="D18" activePane="bottomRight" state="frozen"/>
      <selection activeCell="A9" sqref="A9"/>
      <selection pane="topRight" activeCell="D9" sqref="D9"/>
      <selection pane="bottomLeft" activeCell="A15" sqref="A15"/>
      <selection pane="bottomRight" activeCell="U9" sqref="U9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6.625" style="2" customWidth="1"/>
    <col min="15" max="15" width="7.375" style="2" customWidth="1"/>
    <col min="16" max="16" width="6.375" style="2" customWidth="1"/>
    <col min="17" max="17" width="8.125" style="2" customWidth="1"/>
    <col min="18" max="18" width="6.375" style="2" customWidth="1"/>
    <col min="19" max="19" width="8.625" style="2" customWidth="1"/>
    <col min="20" max="20" width="6" style="2" customWidth="1"/>
    <col min="21" max="21" width="8.5" style="2" customWidth="1"/>
    <col min="22" max="22" width="4.875" style="2" customWidth="1"/>
    <col min="23" max="23" width="6.75" style="2" customWidth="1"/>
    <col min="24" max="24" width="5.375" style="2" customWidth="1"/>
    <col min="25" max="25" width="6.5" style="2" customWidth="1"/>
    <col min="26" max="28" width="8.875" style="2" customWidth="1"/>
    <col min="29" max="29" width="9.375" style="1" bestFit="1" customWidth="1"/>
    <col min="30" max="30" width="12.125" style="2" customWidth="1"/>
    <col min="31" max="31" width="12.375" style="2" customWidth="1"/>
    <col min="32" max="48" width="8" style="2"/>
    <col min="49" max="16384" width="8" style="4"/>
  </cols>
  <sheetData>
    <row r="1" spans="1:31" x14ac:dyDescent="0.2">
      <c r="AD1" s="3" t="s">
        <v>0</v>
      </c>
    </row>
    <row r="3" spans="1:31" x14ac:dyDescent="0.2">
      <c r="L3" s="5"/>
    </row>
    <row r="4" spans="1:31" ht="3" customHeight="1" x14ac:dyDescent="0.2"/>
    <row r="5" spans="1:31" ht="9" hidden="1" customHeight="1" x14ac:dyDescent="0.2"/>
    <row r="6" spans="1:31" ht="15.75" customHeight="1" x14ac:dyDescent="0.2">
      <c r="A6" s="118" t="s">
        <v>41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1:31" ht="24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</row>
    <row r="8" spans="1:31" x14ac:dyDescent="0.2">
      <c r="A8" s="6"/>
      <c r="B8" s="6"/>
      <c r="C8" s="7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7"/>
      <c r="AE8" s="7"/>
    </row>
    <row r="9" spans="1:31" x14ac:dyDescent="0.2">
      <c r="A9" s="6"/>
      <c r="B9" s="6"/>
      <c r="C9" s="7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21" t="s">
        <v>61</v>
      </c>
      <c r="AB9" s="121"/>
      <c r="AC9" s="121"/>
      <c r="AD9" s="121"/>
      <c r="AE9" s="7"/>
    </row>
    <row r="10" spans="1:31" ht="43.5" customHeight="1" x14ac:dyDescent="0.2">
      <c r="A10" s="120" t="s">
        <v>60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31" x14ac:dyDescent="0.2">
      <c r="A11" s="6"/>
      <c r="B11" s="6"/>
      <c r="C11" s="7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7"/>
      <c r="AE11" s="7"/>
    </row>
    <row r="12" spans="1:31" s="1" customFormat="1" ht="32.1" customHeight="1" x14ac:dyDescent="0.2">
      <c r="A12" s="69" t="s">
        <v>1</v>
      </c>
      <c r="B12" s="116" t="s">
        <v>2</v>
      </c>
      <c r="C12" s="116" t="s">
        <v>3</v>
      </c>
      <c r="D12" s="116" t="s">
        <v>4</v>
      </c>
      <c r="E12" s="116"/>
      <c r="F12" s="116" t="s">
        <v>59</v>
      </c>
      <c r="G12" s="116"/>
      <c r="H12" s="116" t="s">
        <v>5</v>
      </c>
      <c r="I12" s="119" t="s">
        <v>45</v>
      </c>
      <c r="J12" s="119"/>
      <c r="K12" s="119"/>
      <c r="L12" s="119"/>
      <c r="M12" s="119"/>
      <c r="N12" s="69" t="s">
        <v>46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116" t="s">
        <v>42</v>
      </c>
    </row>
    <row r="13" spans="1:31" s="1" customFormat="1" ht="33.200000000000003" customHeight="1" x14ac:dyDescent="0.2">
      <c r="A13" s="69"/>
      <c r="B13" s="116"/>
      <c r="C13" s="116"/>
      <c r="D13" s="116"/>
      <c r="E13" s="116"/>
      <c r="F13" s="116"/>
      <c r="G13" s="116"/>
      <c r="H13" s="116"/>
      <c r="I13" s="69" t="s">
        <v>6</v>
      </c>
      <c r="J13" s="69"/>
      <c r="K13" s="69"/>
      <c r="L13" s="69"/>
      <c r="M13" s="116" t="s">
        <v>7</v>
      </c>
      <c r="N13" s="117" t="s">
        <v>6</v>
      </c>
      <c r="O13" s="117"/>
      <c r="P13" s="117"/>
      <c r="Q13" s="8"/>
      <c r="R13" s="8"/>
      <c r="S13" s="8"/>
      <c r="T13" s="8"/>
      <c r="U13" s="8"/>
      <c r="V13" s="8"/>
      <c r="W13" s="8"/>
      <c r="X13" s="9"/>
      <c r="Y13" s="9"/>
      <c r="Z13" s="9"/>
      <c r="AA13" s="9"/>
      <c r="AB13" s="9"/>
      <c r="AC13" s="9"/>
      <c r="AD13" s="116" t="s">
        <v>8</v>
      </c>
      <c r="AE13" s="116"/>
    </row>
    <row r="14" spans="1:31" s="1" customFormat="1" ht="114.75" customHeight="1" x14ac:dyDescent="0.2">
      <c r="A14" s="69"/>
      <c r="B14" s="116"/>
      <c r="C14" s="116"/>
      <c r="D14" s="116"/>
      <c r="E14" s="116"/>
      <c r="F14" s="116"/>
      <c r="G14" s="116"/>
      <c r="H14" s="116"/>
      <c r="I14" s="10" t="s">
        <v>47</v>
      </c>
      <c r="J14" s="10" t="s">
        <v>9</v>
      </c>
      <c r="K14" s="10" t="s">
        <v>10</v>
      </c>
      <c r="L14" s="11" t="s">
        <v>11</v>
      </c>
      <c r="M14" s="116"/>
      <c r="N14" s="12" t="s">
        <v>48</v>
      </c>
      <c r="O14" s="10" t="s">
        <v>12</v>
      </c>
      <c r="P14" s="10" t="s">
        <v>13</v>
      </c>
      <c r="Q14" s="10" t="s">
        <v>14</v>
      </c>
      <c r="R14" s="10" t="s">
        <v>49</v>
      </c>
      <c r="S14" s="10" t="s">
        <v>15</v>
      </c>
      <c r="T14" s="10" t="s">
        <v>16</v>
      </c>
      <c r="U14" s="10" t="s">
        <v>17</v>
      </c>
      <c r="V14" s="10" t="s">
        <v>18</v>
      </c>
      <c r="W14" s="11" t="s">
        <v>19</v>
      </c>
      <c r="X14" s="13" t="s">
        <v>20</v>
      </c>
      <c r="Y14" s="13" t="s">
        <v>21</v>
      </c>
      <c r="Z14" s="13" t="s">
        <v>22</v>
      </c>
      <c r="AA14" s="13" t="s">
        <v>23</v>
      </c>
      <c r="AB14" s="13" t="s">
        <v>24</v>
      </c>
      <c r="AC14" s="13" t="s">
        <v>58</v>
      </c>
      <c r="AD14" s="116"/>
      <c r="AE14" s="116"/>
    </row>
    <row r="15" spans="1:31" s="1" customFormat="1" x14ac:dyDescent="0.2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5">
        <v>10</v>
      </c>
      <c r="K15" s="15">
        <v>11</v>
      </c>
      <c r="L15" s="16">
        <v>12</v>
      </c>
      <c r="M15" s="17">
        <v>13</v>
      </c>
      <c r="N15" s="18">
        <v>14</v>
      </c>
      <c r="O15" s="15">
        <v>15</v>
      </c>
      <c r="P15" s="15">
        <v>16</v>
      </c>
      <c r="Q15" s="15">
        <v>17</v>
      </c>
      <c r="R15" s="15">
        <v>18</v>
      </c>
      <c r="S15" s="15">
        <v>19</v>
      </c>
      <c r="T15" s="15">
        <v>20</v>
      </c>
      <c r="U15" s="15">
        <v>21</v>
      </c>
      <c r="V15" s="15">
        <v>22</v>
      </c>
      <c r="W15" s="16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5">
        <v>29</v>
      </c>
      <c r="AD15" s="17">
        <v>30</v>
      </c>
      <c r="AE15" s="17">
        <v>31</v>
      </c>
    </row>
    <row r="16" spans="1:31" ht="15.75" customHeight="1" x14ac:dyDescent="0.2">
      <c r="A16" s="69">
        <v>1</v>
      </c>
      <c r="B16" s="70" t="s">
        <v>51</v>
      </c>
      <c r="C16" s="69">
        <v>1</v>
      </c>
      <c r="D16" s="77" t="s">
        <v>26</v>
      </c>
      <c r="E16" s="78">
        <v>13</v>
      </c>
      <c r="F16" s="79" t="s">
        <v>33</v>
      </c>
      <c r="G16" s="62">
        <v>14400</v>
      </c>
      <c r="H16" s="71">
        <v>36</v>
      </c>
      <c r="I16" s="111"/>
      <c r="J16" s="73">
        <f>G16*I16</f>
        <v>0</v>
      </c>
      <c r="K16" s="72"/>
      <c r="L16" s="73">
        <f>H16*K16</f>
        <v>0</v>
      </c>
      <c r="M16" s="72" t="s">
        <v>28</v>
      </c>
      <c r="N16" s="75"/>
      <c r="O16" s="73">
        <f>G16*N16</f>
        <v>0</v>
      </c>
      <c r="P16" s="72"/>
      <c r="Q16" s="73">
        <f>E16*H16*P16</f>
        <v>0</v>
      </c>
      <c r="R16" s="76"/>
      <c r="S16" s="73">
        <f>G16*R16</f>
        <v>0</v>
      </c>
      <c r="T16" s="72"/>
      <c r="U16" s="73">
        <f>E16*H16*T16</f>
        <v>0</v>
      </c>
      <c r="V16" s="73"/>
      <c r="W16" s="73">
        <f>H16*V16*C16</f>
        <v>0</v>
      </c>
      <c r="X16" s="73"/>
      <c r="Y16" s="73">
        <f>G16*X16</f>
        <v>0</v>
      </c>
      <c r="Z16" s="74"/>
      <c r="AA16" s="73">
        <f>G16*Z16</f>
        <v>0</v>
      </c>
      <c r="AB16" s="75"/>
      <c r="AC16" s="73">
        <f>(G16*(1-30%))*AB16</f>
        <v>0</v>
      </c>
      <c r="AD16" s="73" t="s">
        <v>28</v>
      </c>
      <c r="AE16" s="62" t="s">
        <v>28</v>
      </c>
    </row>
    <row r="17" spans="1:31" ht="42.95" customHeight="1" x14ac:dyDescent="0.2">
      <c r="A17" s="69"/>
      <c r="B17" s="70"/>
      <c r="C17" s="69"/>
      <c r="D17" s="77"/>
      <c r="E17" s="78"/>
      <c r="F17" s="79"/>
      <c r="G17" s="62"/>
      <c r="H17" s="71"/>
      <c r="I17" s="111"/>
      <c r="J17" s="73"/>
      <c r="K17" s="72"/>
      <c r="L17" s="113"/>
      <c r="M17" s="72"/>
      <c r="N17" s="75"/>
      <c r="O17" s="73"/>
      <c r="P17" s="72"/>
      <c r="Q17" s="73"/>
      <c r="R17" s="76"/>
      <c r="S17" s="73"/>
      <c r="T17" s="72"/>
      <c r="U17" s="73"/>
      <c r="V17" s="73"/>
      <c r="W17" s="73"/>
      <c r="X17" s="73"/>
      <c r="Y17" s="73"/>
      <c r="Z17" s="74"/>
      <c r="AA17" s="73"/>
      <c r="AB17" s="75"/>
      <c r="AC17" s="73"/>
      <c r="AD17" s="73"/>
      <c r="AE17" s="62"/>
    </row>
    <row r="18" spans="1:31" ht="42.95" customHeight="1" x14ac:dyDescent="0.2">
      <c r="A18" s="69"/>
      <c r="B18" s="70"/>
      <c r="C18" s="69"/>
      <c r="D18" s="21" t="s">
        <v>30</v>
      </c>
      <c r="E18" s="35">
        <f>E16</f>
        <v>13</v>
      </c>
      <c r="F18" s="28" t="s">
        <v>31</v>
      </c>
      <c r="G18" s="41">
        <f>SUM(G16:G17)</f>
        <v>14400</v>
      </c>
      <c r="H18" s="20" t="s">
        <v>28</v>
      </c>
      <c r="I18" s="39" t="s">
        <v>28</v>
      </c>
      <c r="J18" s="43">
        <f>SUM(J16)</f>
        <v>0</v>
      </c>
      <c r="K18" s="39" t="s">
        <v>31</v>
      </c>
      <c r="L18" s="55">
        <f>SUM(L16:L17)</f>
        <v>0</v>
      </c>
      <c r="M18" s="22">
        <f>J18+L18</f>
        <v>0</v>
      </c>
      <c r="N18" s="39" t="s">
        <v>31</v>
      </c>
      <c r="O18" s="54">
        <f>SUM(O16:O17)</f>
        <v>0</v>
      </c>
      <c r="P18" s="39" t="s">
        <v>31</v>
      </c>
      <c r="Q18" s="54">
        <f>SUM(Q16:Q17)</f>
        <v>0</v>
      </c>
      <c r="R18" s="39" t="s">
        <v>31</v>
      </c>
      <c r="S18" s="54">
        <f>SUM(S16:S17)</f>
        <v>0</v>
      </c>
      <c r="T18" s="39" t="s">
        <v>31</v>
      </c>
      <c r="U18" s="54">
        <f>SUM(U16:U17)</f>
        <v>0</v>
      </c>
      <c r="V18" s="39" t="s">
        <v>28</v>
      </c>
      <c r="W18" s="39" t="s">
        <v>28</v>
      </c>
      <c r="X18" s="39" t="s">
        <v>28</v>
      </c>
      <c r="Y18" s="39" t="s">
        <v>28</v>
      </c>
      <c r="Z18" s="39" t="s">
        <v>28</v>
      </c>
      <c r="AA18" s="54">
        <f>SUM(AA16:AA17)</f>
        <v>0</v>
      </c>
      <c r="AB18" s="39" t="s">
        <v>28</v>
      </c>
      <c r="AC18" s="54">
        <f>SUM(AC16:AC17)</f>
        <v>0</v>
      </c>
      <c r="AD18" s="22">
        <f>O18+Q18+S18+U18+W16+Y16+AA16+AC16</f>
        <v>0</v>
      </c>
      <c r="AE18" s="26">
        <f>M18+AD18</f>
        <v>0</v>
      </c>
    </row>
    <row r="19" spans="1:31" ht="15.75" customHeight="1" x14ac:dyDescent="0.2">
      <c r="A19" s="69">
        <v>2</v>
      </c>
      <c r="B19" s="70" t="s">
        <v>52</v>
      </c>
      <c r="C19" s="69">
        <v>2</v>
      </c>
      <c r="D19" s="77" t="s">
        <v>26</v>
      </c>
      <c r="E19" s="114">
        <f>330+80</f>
        <v>410</v>
      </c>
      <c r="F19" s="79" t="s">
        <v>33</v>
      </c>
      <c r="G19" s="62">
        <v>2899200</v>
      </c>
      <c r="H19" s="71">
        <v>36</v>
      </c>
      <c r="I19" s="100"/>
      <c r="J19" s="73">
        <f>G19*I19</f>
        <v>0</v>
      </c>
      <c r="K19" s="72"/>
      <c r="L19" s="85">
        <f>H19*K19</f>
        <v>0</v>
      </c>
      <c r="M19" s="72" t="s">
        <v>28</v>
      </c>
      <c r="N19" s="75"/>
      <c r="O19" s="112">
        <f>G19*N19</f>
        <v>0</v>
      </c>
      <c r="P19" s="72"/>
      <c r="Q19" s="112">
        <f>E19*H19*P19</f>
        <v>0</v>
      </c>
      <c r="R19" s="76"/>
      <c r="S19" s="112">
        <f>G19*R19</f>
        <v>0</v>
      </c>
      <c r="T19" s="72"/>
      <c r="U19" s="112">
        <f>E19*H19*T19</f>
        <v>0</v>
      </c>
      <c r="V19" s="73"/>
      <c r="W19" s="73">
        <f>H19*V19*C19</f>
        <v>0</v>
      </c>
      <c r="X19" s="73"/>
      <c r="Y19" s="84">
        <f>G19*X19</f>
        <v>0</v>
      </c>
      <c r="Z19" s="74"/>
      <c r="AA19" s="112">
        <f>G19*Z19</f>
        <v>0</v>
      </c>
      <c r="AB19" s="75"/>
      <c r="AC19" s="112">
        <f>(G19*(1-30%))*AB19</f>
        <v>0</v>
      </c>
      <c r="AD19" s="73" t="s">
        <v>28</v>
      </c>
      <c r="AE19" s="62" t="s">
        <v>28</v>
      </c>
    </row>
    <row r="20" spans="1:31" ht="42.95" customHeight="1" x14ac:dyDescent="0.2">
      <c r="A20" s="69"/>
      <c r="B20" s="70"/>
      <c r="C20" s="69"/>
      <c r="D20" s="77"/>
      <c r="E20" s="114"/>
      <c r="F20" s="79"/>
      <c r="G20" s="62"/>
      <c r="H20" s="71"/>
      <c r="I20" s="101"/>
      <c r="J20" s="73"/>
      <c r="K20" s="72"/>
      <c r="L20" s="113"/>
      <c r="M20" s="72"/>
      <c r="N20" s="75"/>
      <c r="O20" s="85"/>
      <c r="P20" s="72"/>
      <c r="Q20" s="85"/>
      <c r="R20" s="76"/>
      <c r="S20" s="85"/>
      <c r="T20" s="72"/>
      <c r="U20" s="85"/>
      <c r="V20" s="73"/>
      <c r="W20" s="73"/>
      <c r="X20" s="73"/>
      <c r="Y20" s="85"/>
      <c r="Z20" s="74"/>
      <c r="AA20" s="85"/>
      <c r="AB20" s="75"/>
      <c r="AC20" s="85"/>
      <c r="AD20" s="73"/>
      <c r="AE20" s="62"/>
    </row>
    <row r="21" spans="1:31" ht="42.95" customHeight="1" x14ac:dyDescent="0.2">
      <c r="A21" s="69"/>
      <c r="B21" s="70"/>
      <c r="C21" s="69"/>
      <c r="D21" s="21" t="s">
        <v>30</v>
      </c>
      <c r="E21" s="36">
        <f>(410+310)/2</f>
        <v>360</v>
      </c>
      <c r="F21" s="28" t="s">
        <v>31</v>
      </c>
      <c r="G21" s="41">
        <f>SUM(G19:G20)</f>
        <v>2899200</v>
      </c>
      <c r="H21" s="20" t="s">
        <v>28</v>
      </c>
      <c r="I21" s="39" t="s">
        <v>28</v>
      </c>
      <c r="J21" s="43">
        <f>SUM(J19)</f>
        <v>0</v>
      </c>
      <c r="K21" s="39" t="s">
        <v>31</v>
      </c>
      <c r="L21" s="43">
        <f>SUM(L19:L20)</f>
        <v>0</v>
      </c>
      <c r="M21" s="22">
        <f>J21+L21</f>
        <v>0</v>
      </c>
      <c r="N21" s="39" t="s">
        <v>31</v>
      </c>
      <c r="O21" s="43">
        <f>SUM(O19:O20)</f>
        <v>0</v>
      </c>
      <c r="P21" s="39" t="s">
        <v>31</v>
      </c>
      <c r="Q21" s="43">
        <f>SUM(Q19:Q20)</f>
        <v>0</v>
      </c>
      <c r="R21" s="39" t="s">
        <v>31</v>
      </c>
      <c r="S21" s="43">
        <f>SUM(S19:S20)</f>
        <v>0</v>
      </c>
      <c r="T21" s="39" t="s">
        <v>31</v>
      </c>
      <c r="U21" s="43">
        <f>SUM(U19:U20)</f>
        <v>0</v>
      </c>
      <c r="V21" s="39" t="s">
        <v>28</v>
      </c>
      <c r="W21" s="39" t="s">
        <v>28</v>
      </c>
      <c r="X21" s="39" t="s">
        <v>28</v>
      </c>
      <c r="Y21" s="39" t="s">
        <v>28</v>
      </c>
      <c r="Z21" s="39" t="s">
        <v>28</v>
      </c>
      <c r="AA21" s="43">
        <f>SUM(AA19:AA20)</f>
        <v>0</v>
      </c>
      <c r="AB21" s="39" t="s">
        <v>28</v>
      </c>
      <c r="AC21" s="43">
        <f>SUM(AC19:AC20)</f>
        <v>0</v>
      </c>
      <c r="AD21" s="22">
        <f>O21+Q21+S21+U21+W19+Y19+AA19+AC19</f>
        <v>0</v>
      </c>
      <c r="AE21" s="26">
        <f>M21+AD21</f>
        <v>0</v>
      </c>
    </row>
    <row r="22" spans="1:31" s="1" customFormat="1" ht="67.5" customHeight="1" x14ac:dyDescent="0.2">
      <c r="A22" s="69">
        <v>3</v>
      </c>
      <c r="B22" s="82" t="s">
        <v>53</v>
      </c>
      <c r="C22" s="83">
        <v>1</v>
      </c>
      <c r="D22" s="19" t="s">
        <v>26</v>
      </c>
      <c r="E22" s="37">
        <v>52</v>
      </c>
      <c r="F22" s="28" t="s">
        <v>57</v>
      </c>
      <c r="G22" s="42">
        <v>264000</v>
      </c>
      <c r="H22" s="71">
        <v>36</v>
      </c>
      <c r="I22" s="51"/>
      <c r="J22" s="43">
        <f>G22*I22</f>
        <v>0</v>
      </c>
      <c r="K22" s="39"/>
      <c r="L22" s="43">
        <f>H22*K22</f>
        <v>0</v>
      </c>
      <c r="M22" s="72" t="s">
        <v>28</v>
      </c>
      <c r="N22" s="53"/>
      <c r="O22" s="43">
        <f>G22*N22</f>
        <v>0</v>
      </c>
      <c r="P22" s="39"/>
      <c r="Q22" s="43">
        <f>H22*P22*E22</f>
        <v>0</v>
      </c>
      <c r="R22" s="57"/>
      <c r="S22" s="43">
        <f>G22*R22</f>
        <v>0</v>
      </c>
      <c r="T22" s="39"/>
      <c r="U22" s="43">
        <f>E22*H22*T22</f>
        <v>0</v>
      </c>
      <c r="V22" s="43"/>
      <c r="W22" s="43">
        <f>H22*V22*C22</f>
        <v>0</v>
      </c>
      <c r="X22" s="43"/>
      <c r="Y22" s="43">
        <f>G22*X22</f>
        <v>0</v>
      </c>
      <c r="Z22" s="56"/>
      <c r="AA22" s="43">
        <f>G22*Z22</f>
        <v>0</v>
      </c>
      <c r="AB22" s="52"/>
      <c r="AC22" s="43">
        <f>G22*AB22</f>
        <v>0</v>
      </c>
      <c r="AD22" s="73" t="s">
        <v>28</v>
      </c>
      <c r="AE22" s="62" t="s">
        <v>28</v>
      </c>
    </row>
    <row r="23" spans="1:31" s="1" customFormat="1" ht="58.5" customHeight="1" x14ac:dyDescent="0.2">
      <c r="A23" s="69"/>
      <c r="B23" s="82"/>
      <c r="C23" s="83"/>
      <c r="D23" s="19"/>
      <c r="E23" s="37"/>
      <c r="F23" s="28" t="s">
        <v>54</v>
      </c>
      <c r="G23" s="42">
        <v>234000</v>
      </c>
      <c r="H23" s="71"/>
      <c r="I23" s="51"/>
      <c r="J23" s="43">
        <f>G23*I23</f>
        <v>0</v>
      </c>
      <c r="K23" s="39" t="s">
        <v>28</v>
      </c>
      <c r="L23" s="43" t="s">
        <v>28</v>
      </c>
      <c r="M23" s="72"/>
      <c r="N23" s="53"/>
      <c r="O23" s="43">
        <f>G23*N23</f>
        <v>0</v>
      </c>
      <c r="P23" s="39" t="s">
        <v>28</v>
      </c>
      <c r="Q23" s="43" t="s">
        <v>28</v>
      </c>
      <c r="R23" s="53"/>
      <c r="S23" s="43">
        <f>G23*R23</f>
        <v>0</v>
      </c>
      <c r="T23" s="39" t="s">
        <v>28</v>
      </c>
      <c r="U23" s="43" t="s">
        <v>28</v>
      </c>
      <c r="V23" s="43" t="s">
        <v>28</v>
      </c>
      <c r="W23" s="43" t="s">
        <v>28</v>
      </c>
      <c r="X23" s="43"/>
      <c r="Y23" s="43">
        <f>G23*X23</f>
        <v>0</v>
      </c>
      <c r="Z23" s="56"/>
      <c r="AA23" s="43">
        <f>G23*Z23</f>
        <v>0</v>
      </c>
      <c r="AB23" s="52"/>
      <c r="AC23" s="43">
        <f>G23*AB23</f>
        <v>0</v>
      </c>
      <c r="AD23" s="73"/>
      <c r="AE23" s="62"/>
    </row>
    <row r="24" spans="1:31" s="1" customFormat="1" ht="42.95" customHeight="1" x14ac:dyDescent="0.2">
      <c r="A24" s="69"/>
      <c r="B24" s="82"/>
      <c r="C24" s="83"/>
      <c r="D24" s="19"/>
      <c r="E24" s="38"/>
      <c r="F24" s="28" t="s">
        <v>55</v>
      </c>
      <c r="G24" s="42">
        <v>1020000</v>
      </c>
      <c r="H24" s="71"/>
      <c r="I24" s="51"/>
      <c r="J24" s="43">
        <f>G24*I24</f>
        <v>0</v>
      </c>
      <c r="K24" s="39" t="s">
        <v>28</v>
      </c>
      <c r="L24" s="43" t="s">
        <v>28</v>
      </c>
      <c r="M24" s="72"/>
      <c r="N24" s="53"/>
      <c r="O24" s="43">
        <f>G24*N24</f>
        <v>0</v>
      </c>
      <c r="P24" s="39" t="s">
        <v>28</v>
      </c>
      <c r="Q24" s="43" t="s">
        <v>28</v>
      </c>
      <c r="R24" s="53"/>
      <c r="S24" s="43">
        <f>G24*R24</f>
        <v>0</v>
      </c>
      <c r="T24" s="39" t="s">
        <v>28</v>
      </c>
      <c r="U24" s="43" t="s">
        <v>28</v>
      </c>
      <c r="V24" s="43" t="s">
        <v>28</v>
      </c>
      <c r="W24" s="43" t="s">
        <v>28</v>
      </c>
      <c r="X24" s="43"/>
      <c r="Y24" s="43">
        <f>G24*X24</f>
        <v>0</v>
      </c>
      <c r="Z24" s="56"/>
      <c r="AA24" s="43">
        <f>G24*Z24</f>
        <v>0</v>
      </c>
      <c r="AB24" s="52"/>
      <c r="AC24" s="43">
        <f>(G24*(1-80%))*AB24</f>
        <v>0</v>
      </c>
      <c r="AD24" s="73"/>
      <c r="AE24" s="62"/>
    </row>
    <row r="25" spans="1:31" s="1" customFormat="1" ht="42.75" customHeight="1" x14ac:dyDescent="0.2">
      <c r="A25" s="69"/>
      <c r="B25" s="82"/>
      <c r="C25" s="108"/>
      <c r="D25" s="32" t="s">
        <v>30</v>
      </c>
      <c r="E25" s="37">
        <f>E22</f>
        <v>52</v>
      </c>
      <c r="F25" s="29" t="s">
        <v>31</v>
      </c>
      <c r="G25" s="42">
        <f>SUM(G22:G24)</f>
        <v>1518000</v>
      </c>
      <c r="H25" s="20" t="s">
        <v>28</v>
      </c>
      <c r="I25" s="39" t="s">
        <v>28</v>
      </c>
      <c r="J25" s="43">
        <f>SUM(J22:J24)</f>
        <v>0</v>
      </c>
      <c r="K25" s="39" t="s">
        <v>31</v>
      </c>
      <c r="L25" s="43">
        <f>SUM(L22:L24)</f>
        <v>0</v>
      </c>
      <c r="M25" s="22">
        <f>J25+L25</f>
        <v>0</v>
      </c>
      <c r="N25" s="39" t="s">
        <v>31</v>
      </c>
      <c r="O25" s="43">
        <f>SUM(O22:O24)</f>
        <v>0</v>
      </c>
      <c r="P25" s="39" t="s">
        <v>31</v>
      </c>
      <c r="Q25" s="43">
        <f>SUM(Q22:Q24)</f>
        <v>0</v>
      </c>
      <c r="R25" s="39" t="s">
        <v>31</v>
      </c>
      <c r="S25" s="43">
        <f>SUM(S22:S24)</f>
        <v>0</v>
      </c>
      <c r="T25" s="39" t="s">
        <v>31</v>
      </c>
      <c r="U25" s="43">
        <f>SUM(U22:U24)</f>
        <v>0</v>
      </c>
      <c r="V25" s="39" t="s">
        <v>28</v>
      </c>
      <c r="W25" s="39" t="s">
        <v>28</v>
      </c>
      <c r="X25" s="39" t="s">
        <v>28</v>
      </c>
      <c r="Y25" s="43">
        <f>SUM(Y22:Y24)</f>
        <v>0</v>
      </c>
      <c r="Z25" s="39" t="s">
        <v>28</v>
      </c>
      <c r="AA25" s="43">
        <f>SUM(AA22:AA24)</f>
        <v>0</v>
      </c>
      <c r="AB25" s="39" t="s">
        <v>28</v>
      </c>
      <c r="AC25" s="43">
        <f>SUM(AC22:AC24)</f>
        <v>0</v>
      </c>
      <c r="AD25" s="22">
        <f>O25+Q25+S25+U25+W22+Y25+AA25+AC25</f>
        <v>0</v>
      </c>
      <c r="AE25" s="23">
        <f>M25+AD25</f>
        <v>0</v>
      </c>
    </row>
    <row r="26" spans="1:31" ht="15.75" customHeight="1" x14ac:dyDescent="0.2">
      <c r="A26" s="69">
        <v>4</v>
      </c>
      <c r="B26" s="70" t="s">
        <v>34</v>
      </c>
      <c r="C26" s="69">
        <v>60</v>
      </c>
      <c r="D26" s="77" t="s">
        <v>26</v>
      </c>
      <c r="E26" s="78">
        <v>443.2</v>
      </c>
      <c r="F26" s="79" t="s">
        <v>33</v>
      </c>
      <c r="G26" s="62">
        <v>760089</v>
      </c>
      <c r="H26" s="71">
        <v>36</v>
      </c>
      <c r="I26" s="111"/>
      <c r="J26" s="73">
        <f>G26*I26</f>
        <v>0</v>
      </c>
      <c r="K26" s="72"/>
      <c r="L26" s="73">
        <f>H26*K26</f>
        <v>0</v>
      </c>
      <c r="M26" s="72" t="s">
        <v>28</v>
      </c>
      <c r="N26" s="92"/>
      <c r="O26" s="73">
        <f>G26*N26</f>
        <v>0</v>
      </c>
      <c r="P26" s="72"/>
      <c r="Q26" s="73">
        <f>E26*H26*P26</f>
        <v>0</v>
      </c>
      <c r="R26" s="76"/>
      <c r="S26" s="73">
        <f>G26*R26</f>
        <v>0</v>
      </c>
      <c r="T26" s="72"/>
      <c r="U26" s="73">
        <f>E26*H26*T26</f>
        <v>0</v>
      </c>
      <c r="V26" s="73"/>
      <c r="W26" s="73">
        <f>H26*V26*C26</f>
        <v>0</v>
      </c>
      <c r="X26" s="73"/>
      <c r="Y26" s="73">
        <f>G28*X26</f>
        <v>0</v>
      </c>
      <c r="Z26" s="74"/>
      <c r="AA26" s="73">
        <f>G26*Z26</f>
        <v>0</v>
      </c>
      <c r="AB26" s="75"/>
      <c r="AC26" s="73">
        <f>(G26*(1-30%)*AB26)</f>
        <v>0</v>
      </c>
      <c r="AD26" s="73" t="s">
        <v>28</v>
      </c>
      <c r="AE26" s="62" t="s">
        <v>28</v>
      </c>
    </row>
    <row r="27" spans="1:31" ht="42.95" customHeight="1" x14ac:dyDescent="0.2">
      <c r="A27" s="69"/>
      <c r="B27" s="70"/>
      <c r="C27" s="69"/>
      <c r="D27" s="77"/>
      <c r="E27" s="78"/>
      <c r="F27" s="79"/>
      <c r="G27" s="62"/>
      <c r="H27" s="71"/>
      <c r="I27" s="111"/>
      <c r="J27" s="73"/>
      <c r="K27" s="72"/>
      <c r="L27" s="73"/>
      <c r="M27" s="72"/>
      <c r="N27" s="93"/>
      <c r="O27" s="73"/>
      <c r="P27" s="72"/>
      <c r="Q27" s="73"/>
      <c r="R27" s="76"/>
      <c r="S27" s="73"/>
      <c r="T27" s="72"/>
      <c r="U27" s="73"/>
      <c r="V27" s="73"/>
      <c r="W27" s="73"/>
      <c r="X27" s="73"/>
      <c r="Y27" s="73"/>
      <c r="Z27" s="74"/>
      <c r="AA27" s="73"/>
      <c r="AB27" s="75"/>
      <c r="AC27" s="73"/>
      <c r="AD27" s="73"/>
      <c r="AE27" s="62"/>
    </row>
    <row r="28" spans="1:31" ht="42.95" customHeight="1" x14ac:dyDescent="0.2">
      <c r="A28" s="69"/>
      <c r="B28" s="70"/>
      <c r="C28" s="69"/>
      <c r="D28" s="21" t="s">
        <v>30</v>
      </c>
      <c r="E28" s="35">
        <f>E26</f>
        <v>443.2</v>
      </c>
      <c r="F28" s="28" t="s">
        <v>31</v>
      </c>
      <c r="G28" s="41">
        <f>SUM(G26:G27)</f>
        <v>760089</v>
      </c>
      <c r="H28" s="20" t="s">
        <v>28</v>
      </c>
      <c r="I28" s="39" t="s">
        <v>28</v>
      </c>
      <c r="J28" s="43">
        <f>SUM(J26)</f>
        <v>0</v>
      </c>
      <c r="K28" s="39" t="s">
        <v>31</v>
      </c>
      <c r="L28" s="43">
        <f>SUM(L26:L27)</f>
        <v>0</v>
      </c>
      <c r="M28" s="22">
        <f>J26+L28</f>
        <v>0</v>
      </c>
      <c r="N28" s="39" t="s">
        <v>31</v>
      </c>
      <c r="O28" s="43">
        <f>SUM(O26:O27)</f>
        <v>0</v>
      </c>
      <c r="P28" s="39" t="s">
        <v>31</v>
      </c>
      <c r="Q28" s="43">
        <f>SUM(Q26:Q27)</f>
        <v>0</v>
      </c>
      <c r="R28" s="39" t="s">
        <v>31</v>
      </c>
      <c r="S28" s="43">
        <f>SUM(S26:S27)</f>
        <v>0</v>
      </c>
      <c r="T28" s="39" t="s">
        <v>31</v>
      </c>
      <c r="U28" s="43">
        <f>SUM(U26:U27)</f>
        <v>0</v>
      </c>
      <c r="V28" s="39" t="s">
        <v>28</v>
      </c>
      <c r="W28" s="39" t="s">
        <v>28</v>
      </c>
      <c r="X28" s="39" t="s">
        <v>28</v>
      </c>
      <c r="Y28" s="43">
        <f>SUM(Y26:Y27)</f>
        <v>0</v>
      </c>
      <c r="Z28" s="39" t="s">
        <v>28</v>
      </c>
      <c r="AA28" s="43">
        <f>SUM(AA26:AA27)</f>
        <v>0</v>
      </c>
      <c r="AB28" s="39" t="s">
        <v>28</v>
      </c>
      <c r="AC28" s="43">
        <f>SUM(AC26:AC27)</f>
        <v>0</v>
      </c>
      <c r="AD28" s="22">
        <f>O28+Q28+S28+U28+W26+Y26</f>
        <v>0</v>
      </c>
      <c r="AE28" s="23">
        <f>M28+AD28</f>
        <v>0</v>
      </c>
    </row>
    <row r="29" spans="1:31" ht="15.75" customHeight="1" x14ac:dyDescent="0.2">
      <c r="A29" s="69">
        <v>5</v>
      </c>
      <c r="B29" s="70" t="s">
        <v>50</v>
      </c>
      <c r="C29" s="69">
        <v>9</v>
      </c>
      <c r="D29" s="77" t="s">
        <v>26</v>
      </c>
      <c r="E29" s="78">
        <v>73</v>
      </c>
      <c r="F29" s="79" t="s">
        <v>33</v>
      </c>
      <c r="G29" s="62">
        <v>162000</v>
      </c>
      <c r="H29" s="71">
        <v>36</v>
      </c>
      <c r="I29" s="111"/>
      <c r="J29" s="73">
        <f>G29*I29</f>
        <v>0</v>
      </c>
      <c r="K29" s="72"/>
      <c r="L29" s="73">
        <f>H29*K29</f>
        <v>0</v>
      </c>
      <c r="M29" s="72" t="s">
        <v>28</v>
      </c>
      <c r="N29" s="92"/>
      <c r="O29" s="73">
        <f>G29*N29</f>
        <v>0</v>
      </c>
      <c r="P29" s="72"/>
      <c r="Q29" s="73">
        <f>E29*H29*P29</f>
        <v>0</v>
      </c>
      <c r="R29" s="76"/>
      <c r="S29" s="73">
        <f>G29*R29</f>
        <v>0</v>
      </c>
      <c r="T29" s="72"/>
      <c r="U29" s="73">
        <f>E29*H29*T29</f>
        <v>0</v>
      </c>
      <c r="V29" s="73"/>
      <c r="W29" s="73">
        <f>H29*V29*C29</f>
        <v>0</v>
      </c>
      <c r="X29" s="73"/>
      <c r="Y29" s="73">
        <f>G31*X29</f>
        <v>0</v>
      </c>
      <c r="Z29" s="74"/>
      <c r="AA29" s="73">
        <f>G29*Z29</f>
        <v>0</v>
      </c>
      <c r="AB29" s="75"/>
      <c r="AC29" s="73">
        <f>AB29*H29*C29</f>
        <v>0</v>
      </c>
      <c r="AD29" s="73" t="s">
        <v>28</v>
      </c>
      <c r="AE29" s="62" t="s">
        <v>28</v>
      </c>
    </row>
    <row r="30" spans="1:31" ht="42.95" customHeight="1" x14ac:dyDescent="0.2">
      <c r="A30" s="69"/>
      <c r="B30" s="70"/>
      <c r="C30" s="69"/>
      <c r="D30" s="77"/>
      <c r="E30" s="78"/>
      <c r="F30" s="79"/>
      <c r="G30" s="62"/>
      <c r="H30" s="71"/>
      <c r="I30" s="111"/>
      <c r="J30" s="73"/>
      <c r="K30" s="72"/>
      <c r="L30" s="73"/>
      <c r="M30" s="72"/>
      <c r="N30" s="93"/>
      <c r="O30" s="73"/>
      <c r="P30" s="72"/>
      <c r="Q30" s="73"/>
      <c r="R30" s="76"/>
      <c r="S30" s="73"/>
      <c r="T30" s="72"/>
      <c r="U30" s="73"/>
      <c r="V30" s="73"/>
      <c r="W30" s="73"/>
      <c r="X30" s="73"/>
      <c r="Y30" s="73"/>
      <c r="Z30" s="74"/>
      <c r="AA30" s="73"/>
      <c r="AB30" s="75"/>
      <c r="AC30" s="73"/>
      <c r="AD30" s="73"/>
      <c r="AE30" s="62"/>
    </row>
    <row r="31" spans="1:31" ht="42.95" customHeight="1" x14ac:dyDescent="0.2">
      <c r="A31" s="69"/>
      <c r="B31" s="70"/>
      <c r="C31" s="69"/>
      <c r="D31" s="21" t="s">
        <v>30</v>
      </c>
      <c r="E31" s="35">
        <f>E29</f>
        <v>73</v>
      </c>
      <c r="F31" s="28" t="s">
        <v>31</v>
      </c>
      <c r="G31" s="41">
        <f>SUM(G29:G30)</f>
        <v>162000</v>
      </c>
      <c r="H31" s="20" t="s">
        <v>28</v>
      </c>
      <c r="I31" s="39" t="s">
        <v>28</v>
      </c>
      <c r="J31" s="43">
        <f>SUM(J29)</f>
        <v>0</v>
      </c>
      <c r="K31" s="39" t="s">
        <v>31</v>
      </c>
      <c r="L31" s="43">
        <f>SUM(L29:L30)</f>
        <v>0</v>
      </c>
      <c r="M31" s="22">
        <f>J29+L31</f>
        <v>0</v>
      </c>
      <c r="N31" s="39" t="s">
        <v>31</v>
      </c>
      <c r="O31" s="43">
        <f>SUM(O29:O30)</f>
        <v>0</v>
      </c>
      <c r="P31" s="39" t="s">
        <v>31</v>
      </c>
      <c r="Q31" s="43">
        <f>SUM(Q29:Q30)</f>
        <v>0</v>
      </c>
      <c r="R31" s="39" t="s">
        <v>31</v>
      </c>
      <c r="S31" s="43">
        <f>SUM(S29:S30)</f>
        <v>0</v>
      </c>
      <c r="T31" s="39" t="s">
        <v>31</v>
      </c>
      <c r="U31" s="43">
        <f>SUM(U29:U30)</f>
        <v>0</v>
      </c>
      <c r="V31" s="39" t="s">
        <v>28</v>
      </c>
      <c r="W31" s="39" t="s">
        <v>28</v>
      </c>
      <c r="X31" s="39" t="s">
        <v>28</v>
      </c>
      <c r="Y31" s="43">
        <f>SUM(Y29:Y30)</f>
        <v>0</v>
      </c>
      <c r="Z31" s="39" t="s">
        <v>28</v>
      </c>
      <c r="AA31" s="43">
        <f>SUM(AA29:AA30)</f>
        <v>0</v>
      </c>
      <c r="AB31" s="39" t="s">
        <v>28</v>
      </c>
      <c r="AC31" s="43">
        <f>SUM(AC29:AC30)</f>
        <v>0</v>
      </c>
      <c r="AD31" s="22">
        <f>O31+Q31+S31+U31+W29+Y29</f>
        <v>0</v>
      </c>
      <c r="AE31" s="23">
        <f>M31+AD31</f>
        <v>0</v>
      </c>
    </row>
    <row r="32" spans="1:31" ht="42.95" customHeight="1" x14ac:dyDescent="0.2">
      <c r="A32" s="69">
        <v>6</v>
      </c>
      <c r="B32" s="70" t="s">
        <v>35</v>
      </c>
      <c r="C32" s="69">
        <v>71</v>
      </c>
      <c r="D32" s="21" t="s">
        <v>26</v>
      </c>
      <c r="E32" s="35">
        <v>1235.9000000000001</v>
      </c>
      <c r="F32" s="33" t="s">
        <v>27</v>
      </c>
      <c r="G32" s="41">
        <v>958131</v>
      </c>
      <c r="H32" s="71">
        <v>36</v>
      </c>
      <c r="I32" s="51"/>
      <c r="J32" s="43">
        <f>G32*I32</f>
        <v>0</v>
      </c>
      <c r="K32" s="39"/>
      <c r="L32" s="43">
        <f>H32*K32</f>
        <v>0</v>
      </c>
      <c r="M32" s="72" t="s">
        <v>28</v>
      </c>
      <c r="N32" s="53"/>
      <c r="O32" s="61">
        <f>G32*N32</f>
        <v>0</v>
      </c>
      <c r="P32" s="39"/>
      <c r="Q32" s="43">
        <f>E32*H32*P32</f>
        <v>0</v>
      </c>
      <c r="R32" s="53"/>
      <c r="S32" s="43">
        <f>G32*R32</f>
        <v>0</v>
      </c>
      <c r="T32" s="39"/>
      <c r="U32" s="43">
        <f>E32*H32*T32</f>
        <v>0</v>
      </c>
      <c r="V32" s="43"/>
      <c r="W32" s="43">
        <f>H32*V32*C32</f>
        <v>0</v>
      </c>
      <c r="X32" s="43"/>
      <c r="Y32" s="43">
        <f>G32*X32</f>
        <v>0</v>
      </c>
      <c r="Z32" s="56"/>
      <c r="AA32" s="43">
        <f>G32*Z32</f>
        <v>0</v>
      </c>
      <c r="AB32" s="52"/>
      <c r="AC32" s="43">
        <f>G32*AB32</f>
        <v>0</v>
      </c>
      <c r="AD32" s="73" t="s">
        <v>28</v>
      </c>
      <c r="AE32" s="62" t="s">
        <v>28</v>
      </c>
    </row>
    <row r="33" spans="1:31" ht="55.5" customHeight="1" x14ac:dyDescent="0.2">
      <c r="A33" s="69"/>
      <c r="B33" s="70"/>
      <c r="C33" s="69"/>
      <c r="D33" s="21"/>
      <c r="E33" s="39"/>
      <c r="F33" s="33" t="s">
        <v>29</v>
      </c>
      <c r="G33" s="43">
        <v>2044719</v>
      </c>
      <c r="H33" s="71"/>
      <c r="I33" s="51"/>
      <c r="J33" s="43">
        <f>G33*I33</f>
        <v>0</v>
      </c>
      <c r="K33" s="39" t="s">
        <v>28</v>
      </c>
      <c r="L33" s="39" t="s">
        <v>28</v>
      </c>
      <c r="M33" s="72"/>
      <c r="N33" s="53"/>
      <c r="O33" s="43">
        <f>G33*N33</f>
        <v>0</v>
      </c>
      <c r="P33" s="39" t="s">
        <v>28</v>
      </c>
      <c r="Q33" s="43" t="s">
        <v>28</v>
      </c>
      <c r="R33" s="53"/>
      <c r="S33" s="43">
        <f>G33*R33</f>
        <v>0</v>
      </c>
      <c r="T33" s="39" t="s">
        <v>28</v>
      </c>
      <c r="U33" s="43" t="s">
        <v>28</v>
      </c>
      <c r="V33" s="39" t="s">
        <v>28</v>
      </c>
      <c r="W33" s="39" t="s">
        <v>28</v>
      </c>
      <c r="X33" s="43"/>
      <c r="Y33" s="43">
        <f>G33*X33</f>
        <v>0</v>
      </c>
      <c r="Z33" s="56"/>
      <c r="AA33" s="43">
        <f>G33*Z33</f>
        <v>0</v>
      </c>
      <c r="AB33" s="52"/>
      <c r="AC33" s="43">
        <f>(G33*(1-80%))*AB33</f>
        <v>0</v>
      </c>
      <c r="AD33" s="73"/>
      <c r="AE33" s="62"/>
    </row>
    <row r="34" spans="1:31" ht="42.95" customHeight="1" x14ac:dyDescent="0.2">
      <c r="A34" s="69"/>
      <c r="B34" s="70"/>
      <c r="C34" s="69"/>
      <c r="D34" s="21" t="s">
        <v>30</v>
      </c>
      <c r="E34" s="35">
        <f>E32</f>
        <v>1235.9000000000001</v>
      </c>
      <c r="F34" s="28" t="s">
        <v>31</v>
      </c>
      <c r="G34" s="41">
        <f>SUM(G32:G33)</f>
        <v>3002850</v>
      </c>
      <c r="H34" s="20" t="s">
        <v>28</v>
      </c>
      <c r="I34" s="39" t="s">
        <v>28</v>
      </c>
      <c r="J34" s="43">
        <f>SUM(J32:J33)</f>
        <v>0</v>
      </c>
      <c r="K34" s="39" t="s">
        <v>31</v>
      </c>
      <c r="L34" s="43">
        <f>SUM(L32:L33)</f>
        <v>0</v>
      </c>
      <c r="M34" s="22">
        <f>J34+L34</f>
        <v>0</v>
      </c>
      <c r="N34" s="39" t="s">
        <v>31</v>
      </c>
      <c r="O34" s="43">
        <f>SUM(O32:O33)</f>
        <v>0</v>
      </c>
      <c r="P34" s="39" t="s">
        <v>31</v>
      </c>
      <c r="Q34" s="43">
        <f>SUM(Q32:Q33)</f>
        <v>0</v>
      </c>
      <c r="R34" s="39" t="s">
        <v>31</v>
      </c>
      <c r="S34" s="43">
        <f>SUM(S32:S33)</f>
        <v>0</v>
      </c>
      <c r="T34" s="39" t="s">
        <v>31</v>
      </c>
      <c r="U34" s="43">
        <f>SUM(U32:U33)</f>
        <v>0</v>
      </c>
      <c r="V34" s="39" t="s">
        <v>28</v>
      </c>
      <c r="W34" s="39" t="s">
        <v>28</v>
      </c>
      <c r="X34" s="39" t="s">
        <v>28</v>
      </c>
      <c r="Y34" s="43">
        <f>SUM(Y32:Y33)</f>
        <v>0</v>
      </c>
      <c r="Z34" s="39" t="s">
        <v>28</v>
      </c>
      <c r="AA34" s="43">
        <f>SUM(AA32:AA33)</f>
        <v>0</v>
      </c>
      <c r="AB34" s="39" t="s">
        <v>28</v>
      </c>
      <c r="AC34" s="43">
        <f>SUM(AC32:AC33)</f>
        <v>0</v>
      </c>
      <c r="AD34" s="22">
        <f>O34+Q34+S34+U34+W32+Y34+AA34+AC34</f>
        <v>0</v>
      </c>
      <c r="AE34" s="23">
        <f>M34+AD34</f>
        <v>0</v>
      </c>
    </row>
    <row r="35" spans="1:31" ht="42.95" customHeight="1" x14ac:dyDescent="0.2">
      <c r="A35" s="69">
        <v>7</v>
      </c>
      <c r="B35" s="70" t="s">
        <v>36</v>
      </c>
      <c r="C35" s="69">
        <v>140</v>
      </c>
      <c r="D35" s="21" t="s">
        <v>26</v>
      </c>
      <c r="E35" s="35">
        <v>847.1</v>
      </c>
      <c r="F35" s="33" t="s">
        <v>37</v>
      </c>
      <c r="G35" s="41">
        <v>2131065</v>
      </c>
      <c r="H35" s="71">
        <v>36</v>
      </c>
      <c r="I35" s="51"/>
      <c r="J35" s="43">
        <f>G35*I35</f>
        <v>0</v>
      </c>
      <c r="K35" s="39"/>
      <c r="L35" s="43">
        <f>H35*K35</f>
        <v>0</v>
      </c>
      <c r="M35" s="72" t="s">
        <v>28</v>
      </c>
      <c r="N35" s="53"/>
      <c r="O35" s="43">
        <f>G35*N35</f>
        <v>0</v>
      </c>
      <c r="P35" s="39"/>
      <c r="Q35" s="43">
        <f>E35*H35*P35</f>
        <v>0</v>
      </c>
      <c r="R35" s="53"/>
      <c r="S35" s="43">
        <f>G35*R35</f>
        <v>0</v>
      </c>
      <c r="T35" s="39"/>
      <c r="U35" s="43">
        <f>E35*H35*T35</f>
        <v>0</v>
      </c>
      <c r="V35" s="43"/>
      <c r="W35" s="43">
        <f>H35*V35*C35</f>
        <v>0</v>
      </c>
      <c r="X35" s="43"/>
      <c r="Y35" s="43">
        <f>G35*X35</f>
        <v>0</v>
      </c>
      <c r="Z35" s="56"/>
      <c r="AA35" s="43">
        <f>G35*Z35</f>
        <v>0</v>
      </c>
      <c r="AB35" s="52"/>
      <c r="AC35" s="43">
        <f>AB35*G35</f>
        <v>0</v>
      </c>
      <c r="AD35" s="73" t="s">
        <v>28</v>
      </c>
      <c r="AE35" s="62" t="s">
        <v>28</v>
      </c>
    </row>
    <row r="36" spans="1:31" ht="42.95" customHeight="1" x14ac:dyDescent="0.2">
      <c r="A36" s="69"/>
      <c r="B36" s="70"/>
      <c r="C36" s="69"/>
      <c r="D36" s="21"/>
      <c r="E36" s="39"/>
      <c r="F36" s="33" t="s">
        <v>38</v>
      </c>
      <c r="G36" s="43">
        <v>3966045</v>
      </c>
      <c r="H36" s="71"/>
      <c r="I36" s="51"/>
      <c r="J36" s="43">
        <f>G36*I36</f>
        <v>0</v>
      </c>
      <c r="K36" s="39" t="s">
        <v>28</v>
      </c>
      <c r="L36" s="39" t="s">
        <v>28</v>
      </c>
      <c r="M36" s="72"/>
      <c r="N36" s="53"/>
      <c r="O36" s="43">
        <f>G36*N36</f>
        <v>0</v>
      </c>
      <c r="P36" s="39" t="s">
        <v>28</v>
      </c>
      <c r="Q36" s="43" t="s">
        <v>28</v>
      </c>
      <c r="R36" s="53"/>
      <c r="S36" s="43">
        <f>G36*R36</f>
        <v>0</v>
      </c>
      <c r="T36" s="39" t="s">
        <v>28</v>
      </c>
      <c r="U36" s="39" t="s">
        <v>28</v>
      </c>
      <c r="V36" s="39" t="s">
        <v>28</v>
      </c>
      <c r="W36" s="39" t="s">
        <v>28</v>
      </c>
      <c r="X36" s="43"/>
      <c r="Y36" s="43">
        <f>G36*X36</f>
        <v>0</v>
      </c>
      <c r="Z36" s="56"/>
      <c r="AA36" s="43">
        <f>G36*Z36</f>
        <v>0</v>
      </c>
      <c r="AB36" s="52"/>
      <c r="AC36" s="43">
        <f>(G36*(1-80%))*AB36</f>
        <v>0</v>
      </c>
      <c r="AD36" s="73"/>
      <c r="AE36" s="62"/>
    </row>
    <row r="37" spans="1:31" ht="42.95" customHeight="1" x14ac:dyDescent="0.2">
      <c r="A37" s="69"/>
      <c r="B37" s="70"/>
      <c r="C37" s="69"/>
      <c r="D37" s="21" t="s">
        <v>30</v>
      </c>
      <c r="E37" s="35">
        <f>E35</f>
        <v>847.1</v>
      </c>
      <c r="F37" s="28" t="s">
        <v>31</v>
      </c>
      <c r="G37" s="41">
        <f>SUM(G35:G36)</f>
        <v>6097110</v>
      </c>
      <c r="H37" s="20" t="s">
        <v>28</v>
      </c>
      <c r="I37" s="39" t="s">
        <v>28</v>
      </c>
      <c r="J37" s="43">
        <f>SUM(J35:J36)</f>
        <v>0</v>
      </c>
      <c r="K37" s="39" t="s">
        <v>31</v>
      </c>
      <c r="L37" s="43">
        <f>SUM(L35:L36)</f>
        <v>0</v>
      </c>
      <c r="M37" s="22">
        <f>J37+L37</f>
        <v>0</v>
      </c>
      <c r="N37" s="39" t="s">
        <v>31</v>
      </c>
      <c r="O37" s="43">
        <f>SUM(O35:O36)</f>
        <v>0</v>
      </c>
      <c r="P37" s="39" t="s">
        <v>31</v>
      </c>
      <c r="Q37" s="43">
        <f>SUM(Q35:Q36)</f>
        <v>0</v>
      </c>
      <c r="R37" s="39" t="s">
        <v>31</v>
      </c>
      <c r="S37" s="43">
        <f>SUM(S35:S36)</f>
        <v>0</v>
      </c>
      <c r="T37" s="39" t="s">
        <v>31</v>
      </c>
      <c r="U37" s="43">
        <f>SUM(U35:U36)</f>
        <v>0</v>
      </c>
      <c r="V37" s="39" t="s">
        <v>28</v>
      </c>
      <c r="W37" s="39" t="s">
        <v>28</v>
      </c>
      <c r="X37" s="39" t="s">
        <v>28</v>
      </c>
      <c r="Y37" s="43">
        <f>SUM(Y35:Y36)</f>
        <v>0</v>
      </c>
      <c r="Z37" s="39" t="s">
        <v>28</v>
      </c>
      <c r="AA37" s="43">
        <f>SUM(AA35:AA36)</f>
        <v>0</v>
      </c>
      <c r="AB37" s="39" t="s">
        <v>28</v>
      </c>
      <c r="AC37" s="43">
        <f>SUM(AC35:AC36)</f>
        <v>0</v>
      </c>
      <c r="AD37" s="22">
        <f>O37+Q37+S37+U37+W35+Y37+AA37+AC34</f>
        <v>0</v>
      </c>
      <c r="AE37" s="23">
        <f>M37+AD37</f>
        <v>0</v>
      </c>
    </row>
    <row r="38" spans="1:31" ht="15.75" customHeight="1" x14ac:dyDescent="0.2">
      <c r="A38" s="102">
        <v>8</v>
      </c>
      <c r="B38" s="105" t="s">
        <v>32</v>
      </c>
      <c r="C38" s="108">
        <v>11</v>
      </c>
      <c r="D38" s="67" t="s">
        <v>26</v>
      </c>
      <c r="E38" s="65">
        <v>653</v>
      </c>
      <c r="F38" s="63" t="s">
        <v>33</v>
      </c>
      <c r="G38" s="96">
        <v>2750136</v>
      </c>
      <c r="H38" s="98">
        <v>36</v>
      </c>
      <c r="I38" s="100"/>
      <c r="J38" s="84">
        <f>G38*I38</f>
        <v>0</v>
      </c>
      <c r="K38" s="90"/>
      <c r="L38" s="84">
        <f>H38*K38</f>
        <v>0</v>
      </c>
      <c r="M38" s="90" t="s">
        <v>28</v>
      </c>
      <c r="N38" s="92"/>
      <c r="O38" s="94">
        <f>G38*N38</f>
        <v>0</v>
      </c>
      <c r="P38" s="90"/>
      <c r="Q38" s="84">
        <f>E38*H38*P38</f>
        <v>0</v>
      </c>
      <c r="R38" s="92"/>
      <c r="S38" s="84">
        <f>G38*R38</f>
        <v>0</v>
      </c>
      <c r="T38" s="90"/>
      <c r="U38" s="84">
        <f>E38*H38*T38</f>
        <v>0</v>
      </c>
      <c r="V38" s="84"/>
      <c r="W38" s="84">
        <f>H38*V38*C38</f>
        <v>0</v>
      </c>
      <c r="X38" s="84"/>
      <c r="Y38" s="84">
        <f>G40*X38</f>
        <v>0</v>
      </c>
      <c r="Z38" s="86"/>
      <c r="AA38" s="84">
        <f>G38*Z38</f>
        <v>0</v>
      </c>
      <c r="AB38" s="88"/>
      <c r="AC38" s="84">
        <f>(G40*(1-30%)*AB38)</f>
        <v>0</v>
      </c>
      <c r="AD38" s="84" t="s">
        <v>28</v>
      </c>
      <c r="AE38" s="80" t="s">
        <v>28</v>
      </c>
    </row>
    <row r="39" spans="1:31" ht="42.95" customHeight="1" x14ac:dyDescent="0.2">
      <c r="A39" s="103"/>
      <c r="B39" s="106"/>
      <c r="C39" s="109"/>
      <c r="D39" s="68"/>
      <c r="E39" s="66"/>
      <c r="F39" s="64"/>
      <c r="G39" s="97"/>
      <c r="H39" s="99"/>
      <c r="I39" s="101"/>
      <c r="J39" s="85"/>
      <c r="K39" s="91"/>
      <c r="L39" s="85"/>
      <c r="M39" s="91"/>
      <c r="N39" s="93"/>
      <c r="O39" s="95"/>
      <c r="P39" s="91"/>
      <c r="Q39" s="85"/>
      <c r="R39" s="93"/>
      <c r="S39" s="85"/>
      <c r="T39" s="91"/>
      <c r="U39" s="85"/>
      <c r="V39" s="85"/>
      <c r="W39" s="85"/>
      <c r="X39" s="85"/>
      <c r="Y39" s="85"/>
      <c r="Z39" s="87"/>
      <c r="AA39" s="85"/>
      <c r="AB39" s="89"/>
      <c r="AC39" s="85"/>
      <c r="AD39" s="85"/>
      <c r="AE39" s="81"/>
    </row>
    <row r="40" spans="1:31" s="1" customFormat="1" ht="42.95" customHeight="1" x14ac:dyDescent="0.2">
      <c r="A40" s="104"/>
      <c r="B40" s="107"/>
      <c r="C40" s="110"/>
      <c r="D40" s="19" t="s">
        <v>30</v>
      </c>
      <c r="E40" s="37">
        <f>E38</f>
        <v>653</v>
      </c>
      <c r="F40" s="29" t="s">
        <v>31</v>
      </c>
      <c r="G40" s="42">
        <f>SUM(G38:G39)</f>
        <v>2750136</v>
      </c>
      <c r="H40" s="20" t="s">
        <v>28</v>
      </c>
      <c r="I40" s="39" t="s">
        <v>28</v>
      </c>
      <c r="J40" s="43">
        <f>SUM(J38:J39)</f>
        <v>0</v>
      </c>
      <c r="K40" s="39" t="s">
        <v>31</v>
      </c>
      <c r="L40" s="43">
        <f>SUM(L38:L39)</f>
        <v>0</v>
      </c>
      <c r="M40" s="22">
        <f>J40+L40</f>
        <v>0</v>
      </c>
      <c r="N40" s="39" t="s">
        <v>31</v>
      </c>
      <c r="O40" s="43">
        <f>SUM(O38:O39)</f>
        <v>0</v>
      </c>
      <c r="P40" s="39" t="s">
        <v>31</v>
      </c>
      <c r="Q40" s="43">
        <f>SUM(Q38:Q39)</f>
        <v>0</v>
      </c>
      <c r="R40" s="39" t="s">
        <v>31</v>
      </c>
      <c r="S40" s="43">
        <f>SUM(S38:S39)</f>
        <v>0</v>
      </c>
      <c r="T40" s="39" t="s">
        <v>31</v>
      </c>
      <c r="U40" s="43">
        <f>SUM(U38:U39)</f>
        <v>0</v>
      </c>
      <c r="V40" s="39" t="s">
        <v>28</v>
      </c>
      <c r="W40" s="39" t="s">
        <v>28</v>
      </c>
      <c r="X40" s="39" t="s">
        <v>28</v>
      </c>
      <c r="Y40" s="43">
        <f>SUM(Y38:Y39)</f>
        <v>0</v>
      </c>
      <c r="Z40" s="39" t="s">
        <v>28</v>
      </c>
      <c r="AA40" s="43">
        <f>SUM(AA38:AA39)</f>
        <v>0</v>
      </c>
      <c r="AB40" s="39" t="s">
        <v>28</v>
      </c>
      <c r="AC40" s="39">
        <f>SUM(AC38:AC39)</f>
        <v>0</v>
      </c>
      <c r="AD40" s="22">
        <f>O40+Q40+S40+U40+W38+Y38+AA40+AC40</f>
        <v>0</v>
      </c>
      <c r="AE40" s="23">
        <f>M40+AD40</f>
        <v>0</v>
      </c>
    </row>
    <row r="41" spans="1:31" s="1" customFormat="1" ht="42.95" customHeight="1" x14ac:dyDescent="0.2">
      <c r="A41" s="69">
        <v>9</v>
      </c>
      <c r="B41" s="82" t="s">
        <v>25</v>
      </c>
      <c r="C41" s="83">
        <v>7</v>
      </c>
      <c r="D41" s="19" t="s">
        <v>26</v>
      </c>
      <c r="E41" s="37">
        <v>357</v>
      </c>
      <c r="F41" s="34" t="s">
        <v>27</v>
      </c>
      <c r="G41" s="42">
        <v>664353</v>
      </c>
      <c r="H41" s="71">
        <v>36</v>
      </c>
      <c r="I41" s="51"/>
      <c r="J41" s="43">
        <f>G41*I41</f>
        <v>0</v>
      </c>
      <c r="K41" s="39"/>
      <c r="L41" s="43">
        <f>H41*K41</f>
        <v>0</v>
      </c>
      <c r="M41" s="72" t="s">
        <v>28</v>
      </c>
      <c r="N41" s="53"/>
      <c r="O41" s="43">
        <f>G41*N41</f>
        <v>0</v>
      </c>
      <c r="P41" s="39"/>
      <c r="Q41" s="43">
        <f>E41*H41*P41</f>
        <v>0</v>
      </c>
      <c r="R41" s="53"/>
      <c r="S41" s="43">
        <f>G41*R41</f>
        <v>0</v>
      </c>
      <c r="T41" s="39"/>
      <c r="U41" s="43">
        <f>E41*H41*T41</f>
        <v>0</v>
      </c>
      <c r="V41" s="43"/>
      <c r="W41" s="43">
        <f>H41*V41*C41</f>
        <v>0</v>
      </c>
      <c r="X41" s="43"/>
      <c r="Y41" s="43">
        <f>G41*X41</f>
        <v>0</v>
      </c>
      <c r="Z41" s="56"/>
      <c r="AA41" s="43">
        <f>G41*Z41</f>
        <v>0</v>
      </c>
      <c r="AB41" s="52"/>
      <c r="AC41" s="43">
        <f>G41*AB41</f>
        <v>0</v>
      </c>
      <c r="AD41" s="73" t="s">
        <v>28</v>
      </c>
      <c r="AE41" s="62" t="s">
        <v>28</v>
      </c>
    </row>
    <row r="42" spans="1:31" s="1" customFormat="1" ht="57.75" customHeight="1" x14ac:dyDescent="0.2">
      <c r="A42" s="69"/>
      <c r="B42" s="82"/>
      <c r="C42" s="83"/>
      <c r="D42" s="19"/>
      <c r="E42" s="38"/>
      <c r="F42" s="34" t="s">
        <v>29</v>
      </c>
      <c r="G42" s="42">
        <v>1403772</v>
      </c>
      <c r="H42" s="71"/>
      <c r="I42" s="51"/>
      <c r="J42" s="43">
        <f>G42*I42</f>
        <v>0</v>
      </c>
      <c r="K42" s="39" t="s">
        <v>28</v>
      </c>
      <c r="L42" s="43" t="s">
        <v>28</v>
      </c>
      <c r="M42" s="72"/>
      <c r="N42" s="53"/>
      <c r="O42" s="43">
        <f>G42*N42</f>
        <v>0</v>
      </c>
      <c r="P42" s="39" t="s">
        <v>28</v>
      </c>
      <c r="Q42" s="43" t="s">
        <v>28</v>
      </c>
      <c r="R42" s="53"/>
      <c r="S42" s="43">
        <f>G42*R42</f>
        <v>0</v>
      </c>
      <c r="T42" s="39" t="s">
        <v>28</v>
      </c>
      <c r="U42" s="43" t="s">
        <v>28</v>
      </c>
      <c r="V42" s="43" t="s">
        <v>28</v>
      </c>
      <c r="W42" s="43" t="s">
        <v>28</v>
      </c>
      <c r="X42" s="43"/>
      <c r="Y42" s="43">
        <f>G42*X42</f>
        <v>0</v>
      </c>
      <c r="Z42" s="56"/>
      <c r="AA42" s="43">
        <f>G42*Z42</f>
        <v>0</v>
      </c>
      <c r="AB42" s="52"/>
      <c r="AC42" s="43">
        <f>(G42*(1-80%))*AB42</f>
        <v>0</v>
      </c>
      <c r="AD42" s="73"/>
      <c r="AE42" s="62"/>
    </row>
    <row r="43" spans="1:31" s="1" customFormat="1" ht="42.95" customHeight="1" x14ac:dyDescent="0.2">
      <c r="A43" s="69"/>
      <c r="B43" s="82"/>
      <c r="C43" s="83"/>
      <c r="D43" s="19" t="s">
        <v>30</v>
      </c>
      <c r="E43" s="37">
        <f>E41</f>
        <v>357</v>
      </c>
      <c r="F43" s="29" t="s">
        <v>31</v>
      </c>
      <c r="G43" s="42">
        <f>SUM(G41:G42)</f>
        <v>2068125</v>
      </c>
      <c r="H43" s="20" t="s">
        <v>28</v>
      </c>
      <c r="I43" s="39" t="s">
        <v>28</v>
      </c>
      <c r="J43" s="43">
        <f>SUM(J41:J42)</f>
        <v>0</v>
      </c>
      <c r="K43" s="39" t="s">
        <v>31</v>
      </c>
      <c r="L43" s="43">
        <f>SUM(L41:L42)</f>
        <v>0</v>
      </c>
      <c r="M43" s="22">
        <f>J43+L43</f>
        <v>0</v>
      </c>
      <c r="N43" s="39" t="s">
        <v>31</v>
      </c>
      <c r="O43" s="43">
        <f>SUM(O41:O42)</f>
        <v>0</v>
      </c>
      <c r="P43" s="39" t="s">
        <v>31</v>
      </c>
      <c r="Q43" s="43">
        <f>SUM(Q41:Q42)</f>
        <v>0</v>
      </c>
      <c r="R43" s="39" t="s">
        <v>31</v>
      </c>
      <c r="S43" s="43">
        <f>SUM(S41:S42)</f>
        <v>0</v>
      </c>
      <c r="T43" s="39" t="s">
        <v>31</v>
      </c>
      <c r="U43" s="43">
        <f>SUM(U41:U42)</f>
        <v>0</v>
      </c>
      <c r="V43" s="39" t="s">
        <v>28</v>
      </c>
      <c r="W43" s="39" t="s">
        <v>28</v>
      </c>
      <c r="X43" s="39" t="s">
        <v>28</v>
      </c>
      <c r="Y43" s="43">
        <f>SUM(Y41:Y42)</f>
        <v>0</v>
      </c>
      <c r="Z43" s="39" t="s">
        <v>28</v>
      </c>
      <c r="AA43" s="43">
        <f>SUM(AA41:AA42)</f>
        <v>0</v>
      </c>
      <c r="AB43" s="39" t="s">
        <v>28</v>
      </c>
      <c r="AC43" s="43">
        <f>SUM(AC41:AC42)</f>
        <v>0</v>
      </c>
      <c r="AD43" s="22">
        <f>O43+Q43+S43+U43+W41+Y43+AA43+AC43</f>
        <v>0</v>
      </c>
      <c r="AE43" s="23">
        <f>M43+AD43</f>
        <v>0</v>
      </c>
    </row>
    <row r="44" spans="1:31" ht="15.75" customHeight="1" x14ac:dyDescent="0.2">
      <c r="A44" s="69">
        <v>10</v>
      </c>
      <c r="B44" s="70" t="s">
        <v>39</v>
      </c>
      <c r="C44" s="69">
        <v>44</v>
      </c>
      <c r="D44" s="77" t="s">
        <v>26</v>
      </c>
      <c r="E44" s="78">
        <v>381.5</v>
      </c>
      <c r="F44" s="79" t="s">
        <v>33</v>
      </c>
      <c r="G44" s="62">
        <v>443796</v>
      </c>
      <c r="H44" s="71">
        <v>36</v>
      </c>
      <c r="I44" s="76"/>
      <c r="J44" s="73">
        <f>G44*I44</f>
        <v>0</v>
      </c>
      <c r="K44" s="72"/>
      <c r="L44" s="73">
        <f>H44*K44</f>
        <v>0</v>
      </c>
      <c r="M44" s="72" t="s">
        <v>28</v>
      </c>
      <c r="N44" s="75"/>
      <c r="O44" s="73">
        <f>G44*N44</f>
        <v>0</v>
      </c>
      <c r="P44" s="72"/>
      <c r="Q44" s="73">
        <f>E44*H44*P44</f>
        <v>0</v>
      </c>
      <c r="R44" s="76"/>
      <c r="S44" s="73">
        <f>G44*R44</f>
        <v>0</v>
      </c>
      <c r="T44" s="72"/>
      <c r="U44" s="73">
        <f>E44*H44*T44</f>
        <v>0</v>
      </c>
      <c r="V44" s="73"/>
      <c r="W44" s="73">
        <f>H44*V44*C44</f>
        <v>0</v>
      </c>
      <c r="X44" s="73"/>
      <c r="Y44" s="73">
        <f>G44*X44</f>
        <v>0</v>
      </c>
      <c r="Z44" s="74"/>
      <c r="AA44" s="73">
        <f>G44*Z44</f>
        <v>0</v>
      </c>
      <c r="AB44" s="73"/>
      <c r="AC44" s="73">
        <f>C44*H44*AB44</f>
        <v>0</v>
      </c>
      <c r="AD44" s="73" t="s">
        <v>28</v>
      </c>
      <c r="AE44" s="62" t="s">
        <v>28</v>
      </c>
    </row>
    <row r="45" spans="1:31" ht="42.95" customHeight="1" x14ac:dyDescent="0.2">
      <c r="A45" s="69"/>
      <c r="B45" s="70"/>
      <c r="C45" s="69"/>
      <c r="D45" s="77"/>
      <c r="E45" s="78"/>
      <c r="F45" s="79"/>
      <c r="G45" s="62"/>
      <c r="H45" s="71"/>
      <c r="I45" s="76"/>
      <c r="J45" s="73"/>
      <c r="K45" s="72"/>
      <c r="L45" s="73"/>
      <c r="M45" s="72"/>
      <c r="N45" s="75"/>
      <c r="O45" s="73"/>
      <c r="P45" s="72"/>
      <c r="Q45" s="73"/>
      <c r="R45" s="76"/>
      <c r="S45" s="73"/>
      <c r="T45" s="72"/>
      <c r="U45" s="73"/>
      <c r="V45" s="73"/>
      <c r="W45" s="73"/>
      <c r="X45" s="73"/>
      <c r="Y45" s="73"/>
      <c r="Z45" s="74"/>
      <c r="AA45" s="73"/>
      <c r="AB45" s="73"/>
      <c r="AC45" s="73"/>
      <c r="AD45" s="73"/>
      <c r="AE45" s="62"/>
    </row>
    <row r="46" spans="1:31" ht="42.95" customHeight="1" x14ac:dyDescent="0.2">
      <c r="A46" s="69"/>
      <c r="B46" s="70"/>
      <c r="C46" s="69"/>
      <c r="D46" s="21" t="s">
        <v>30</v>
      </c>
      <c r="E46" s="35">
        <f>E44</f>
        <v>381.5</v>
      </c>
      <c r="F46" s="28" t="s">
        <v>31</v>
      </c>
      <c r="G46" s="41">
        <f>SUM(G44:G45)</f>
        <v>443796</v>
      </c>
      <c r="H46" s="20" t="s">
        <v>28</v>
      </c>
      <c r="I46" s="39" t="s">
        <v>28</v>
      </c>
      <c r="J46" s="43">
        <f>SUM(J44)</f>
        <v>0</v>
      </c>
      <c r="K46" s="39" t="s">
        <v>31</v>
      </c>
      <c r="L46" s="43">
        <f>SUM(L44:L45)</f>
        <v>0</v>
      </c>
      <c r="M46" s="22">
        <f>J46+L46</f>
        <v>0</v>
      </c>
      <c r="N46" s="39" t="s">
        <v>31</v>
      </c>
      <c r="O46" s="43">
        <f>SUM(O44:O45)</f>
        <v>0</v>
      </c>
      <c r="P46" s="39" t="s">
        <v>31</v>
      </c>
      <c r="Q46" s="43">
        <f>SUM(Q44:Q45)</f>
        <v>0</v>
      </c>
      <c r="R46" s="39" t="s">
        <v>31</v>
      </c>
      <c r="S46" s="43">
        <f>SUM(S44:S45)</f>
        <v>0</v>
      </c>
      <c r="T46" s="39" t="s">
        <v>31</v>
      </c>
      <c r="U46" s="43">
        <f>SUM(U44:U45)</f>
        <v>0</v>
      </c>
      <c r="V46" s="39" t="s">
        <v>28</v>
      </c>
      <c r="W46" s="39" t="s">
        <v>28</v>
      </c>
      <c r="X46" s="39" t="s">
        <v>28</v>
      </c>
      <c r="Y46" s="39" t="s">
        <v>28</v>
      </c>
      <c r="Z46" s="39" t="s">
        <v>28</v>
      </c>
      <c r="AA46" s="43">
        <f>SUM(AA44:AA45)</f>
        <v>0</v>
      </c>
      <c r="AB46" s="39" t="s">
        <v>28</v>
      </c>
      <c r="AC46" s="43">
        <f>SUM(AC44:AC45)</f>
        <v>0</v>
      </c>
      <c r="AD46" s="22">
        <f>O46+Q46+S46+U46+W44+Y44+AA44+AC44</f>
        <v>0</v>
      </c>
      <c r="AE46" s="26">
        <f>M46+AD46</f>
        <v>0</v>
      </c>
    </row>
    <row r="47" spans="1:31" ht="42.95" customHeight="1" x14ac:dyDescent="0.2">
      <c r="A47" s="69">
        <v>11</v>
      </c>
      <c r="B47" s="70" t="s">
        <v>56</v>
      </c>
      <c r="C47" s="69">
        <v>1</v>
      </c>
      <c r="D47" s="21" t="s">
        <v>26</v>
      </c>
      <c r="E47" s="35">
        <v>3.5</v>
      </c>
      <c r="F47" s="33" t="s">
        <v>37</v>
      </c>
      <c r="G47" s="41">
        <v>1380</v>
      </c>
      <c r="H47" s="71">
        <v>36</v>
      </c>
      <c r="I47" s="53"/>
      <c r="J47" s="43">
        <f>G47*I47</f>
        <v>0</v>
      </c>
      <c r="K47" s="39"/>
      <c r="L47" s="43">
        <f>H47*K47</f>
        <v>0</v>
      </c>
      <c r="M47" s="72" t="s">
        <v>28</v>
      </c>
      <c r="N47" s="53"/>
      <c r="O47" s="43">
        <f>G47*N47</f>
        <v>0</v>
      </c>
      <c r="P47" s="39"/>
      <c r="Q47" s="43">
        <f>E47*H47*P47</f>
        <v>0</v>
      </c>
      <c r="R47" s="53"/>
      <c r="S47" s="43">
        <f>G47*R47</f>
        <v>0</v>
      </c>
      <c r="T47" s="39"/>
      <c r="U47" s="43">
        <f>E47*H47*T47</f>
        <v>0</v>
      </c>
      <c r="V47" s="43"/>
      <c r="W47" s="43">
        <f>H47*V47*C47</f>
        <v>0</v>
      </c>
      <c r="X47" s="43"/>
      <c r="Y47" s="43">
        <f>G47*X47</f>
        <v>0</v>
      </c>
      <c r="Z47" s="56"/>
      <c r="AA47" s="43">
        <f>G47*Z47</f>
        <v>0</v>
      </c>
      <c r="AB47" s="43"/>
      <c r="AC47" s="58">
        <f>C47*H47*AB47</f>
        <v>0</v>
      </c>
      <c r="AD47" s="73" t="s">
        <v>28</v>
      </c>
      <c r="AE47" s="62" t="s">
        <v>28</v>
      </c>
    </row>
    <row r="48" spans="1:31" ht="42.95" customHeight="1" x14ac:dyDescent="0.2">
      <c r="A48" s="69"/>
      <c r="B48" s="70"/>
      <c r="C48" s="69"/>
      <c r="D48" s="21"/>
      <c r="E48" s="39"/>
      <c r="F48" s="33" t="s">
        <v>38</v>
      </c>
      <c r="G48" s="43">
        <v>660</v>
      </c>
      <c r="H48" s="71"/>
      <c r="I48" s="53"/>
      <c r="J48" s="43">
        <f>G48*I48</f>
        <v>0</v>
      </c>
      <c r="K48" s="39" t="s">
        <v>28</v>
      </c>
      <c r="L48" s="39" t="s">
        <v>28</v>
      </c>
      <c r="M48" s="72"/>
      <c r="N48" s="53"/>
      <c r="O48" s="43">
        <f>G48*N48</f>
        <v>0</v>
      </c>
      <c r="P48" s="39" t="s">
        <v>28</v>
      </c>
      <c r="Q48" s="43" t="s">
        <v>28</v>
      </c>
      <c r="R48" s="53"/>
      <c r="S48" s="43">
        <f>G48*R48</f>
        <v>0</v>
      </c>
      <c r="T48" s="39" t="s">
        <v>28</v>
      </c>
      <c r="U48" s="39" t="s">
        <v>28</v>
      </c>
      <c r="V48" s="39" t="s">
        <v>28</v>
      </c>
      <c r="W48" s="39" t="s">
        <v>28</v>
      </c>
      <c r="X48" s="43"/>
      <c r="Y48" s="43">
        <f>G48*X48</f>
        <v>0</v>
      </c>
      <c r="Z48" s="56"/>
      <c r="AA48" s="43">
        <f>G48*Z48</f>
        <v>0</v>
      </c>
      <c r="AB48" s="43"/>
      <c r="AC48" s="58">
        <v>0</v>
      </c>
      <c r="AD48" s="73"/>
      <c r="AE48" s="62"/>
    </row>
    <row r="49" spans="1:31" ht="42.95" customHeight="1" x14ac:dyDescent="0.2">
      <c r="A49" s="69"/>
      <c r="B49" s="70"/>
      <c r="C49" s="69"/>
      <c r="D49" s="21" t="s">
        <v>30</v>
      </c>
      <c r="E49" s="35">
        <f>E47</f>
        <v>3.5</v>
      </c>
      <c r="F49" s="28" t="s">
        <v>31</v>
      </c>
      <c r="G49" s="41">
        <f>SUM(G47:G48)</f>
        <v>2040</v>
      </c>
      <c r="H49" s="20" t="s">
        <v>28</v>
      </c>
      <c r="I49" s="39" t="s">
        <v>28</v>
      </c>
      <c r="J49" s="43">
        <f>SUM(J47:J48)</f>
        <v>0</v>
      </c>
      <c r="K49" s="39" t="s">
        <v>31</v>
      </c>
      <c r="L49" s="43">
        <f>SUM(L47:L48)</f>
        <v>0</v>
      </c>
      <c r="M49" s="22">
        <f>J49+L49</f>
        <v>0</v>
      </c>
      <c r="N49" s="39" t="s">
        <v>31</v>
      </c>
      <c r="O49" s="43">
        <f>SUM(O47:O48)</f>
        <v>0</v>
      </c>
      <c r="P49" s="39" t="s">
        <v>31</v>
      </c>
      <c r="Q49" s="43">
        <f>SUM(Q47:Q48)</f>
        <v>0</v>
      </c>
      <c r="R49" s="39" t="s">
        <v>31</v>
      </c>
      <c r="S49" s="43">
        <f>SUM(S47:S48)</f>
        <v>0</v>
      </c>
      <c r="T49" s="39" t="s">
        <v>31</v>
      </c>
      <c r="U49" s="43">
        <f>SUM(U47:U48)</f>
        <v>0</v>
      </c>
      <c r="V49" s="39" t="s">
        <v>28</v>
      </c>
      <c r="W49" s="39" t="s">
        <v>28</v>
      </c>
      <c r="X49" s="39" t="s">
        <v>28</v>
      </c>
      <c r="Y49" s="43">
        <f>SUM(Y47:Y48)</f>
        <v>0</v>
      </c>
      <c r="Z49" s="39" t="s">
        <v>28</v>
      </c>
      <c r="AA49" s="43">
        <f>SUM(AA47:AA48)</f>
        <v>0</v>
      </c>
      <c r="AB49" s="39" t="s">
        <v>28</v>
      </c>
      <c r="AC49" s="43">
        <f>SUM(AC47:AC48)</f>
        <v>0</v>
      </c>
      <c r="AD49" s="22">
        <f>O49+Q49+S49+U49+W47+Y49+AA49+AC43</f>
        <v>0</v>
      </c>
      <c r="AE49" s="23">
        <f>M49+AD49</f>
        <v>0</v>
      </c>
    </row>
    <row r="50" spans="1:31" ht="42.95" customHeight="1" x14ac:dyDescent="0.2">
      <c r="A50" s="69">
        <v>12</v>
      </c>
      <c r="B50" s="70" t="s">
        <v>43</v>
      </c>
      <c r="C50" s="69">
        <v>1</v>
      </c>
      <c r="D50" s="21" t="s">
        <v>26</v>
      </c>
      <c r="E50" s="35">
        <v>130</v>
      </c>
      <c r="F50" s="33" t="s">
        <v>37</v>
      </c>
      <c r="G50" s="41">
        <v>408282</v>
      </c>
      <c r="H50" s="71">
        <v>36</v>
      </c>
      <c r="I50" s="53"/>
      <c r="J50" s="43">
        <f>G50*I50</f>
        <v>0</v>
      </c>
      <c r="K50" s="39"/>
      <c r="L50" s="43">
        <f>H50*K50</f>
        <v>0</v>
      </c>
      <c r="M50" s="72" t="s">
        <v>28</v>
      </c>
      <c r="N50" s="53"/>
      <c r="O50" s="43">
        <f>G50*N50</f>
        <v>0</v>
      </c>
      <c r="P50" s="39"/>
      <c r="Q50" s="43">
        <f>E50*H50*P50</f>
        <v>0</v>
      </c>
      <c r="R50" s="53"/>
      <c r="S50" s="43">
        <f>G50*R50</f>
        <v>0</v>
      </c>
      <c r="T50" s="39"/>
      <c r="U50" s="43">
        <f>E50*H50*T50</f>
        <v>0</v>
      </c>
      <c r="V50" s="43"/>
      <c r="W50" s="43">
        <f>H50*V50*C50</f>
        <v>0</v>
      </c>
      <c r="X50" s="43"/>
      <c r="Y50" s="43">
        <f>G50*X50</f>
        <v>0</v>
      </c>
      <c r="Z50" s="56"/>
      <c r="AA50" s="43">
        <f>G50*Z50</f>
        <v>0</v>
      </c>
      <c r="AB50" s="43"/>
      <c r="AC50" s="58">
        <f>C50*H50*AB50</f>
        <v>0</v>
      </c>
      <c r="AD50" s="73" t="s">
        <v>28</v>
      </c>
      <c r="AE50" s="62" t="s">
        <v>28</v>
      </c>
    </row>
    <row r="51" spans="1:31" ht="42.95" customHeight="1" x14ac:dyDescent="0.2">
      <c r="A51" s="69"/>
      <c r="B51" s="70"/>
      <c r="C51" s="69"/>
      <c r="D51" s="21"/>
      <c r="E51" s="39"/>
      <c r="F51" s="33" t="s">
        <v>38</v>
      </c>
      <c r="G51" s="43">
        <v>320187</v>
      </c>
      <c r="H51" s="71"/>
      <c r="I51" s="53"/>
      <c r="J51" s="43">
        <f>G51*I51</f>
        <v>0</v>
      </c>
      <c r="K51" s="39" t="s">
        <v>28</v>
      </c>
      <c r="L51" s="39" t="s">
        <v>28</v>
      </c>
      <c r="M51" s="72"/>
      <c r="N51" s="53"/>
      <c r="O51" s="43">
        <f>G51*N51</f>
        <v>0</v>
      </c>
      <c r="P51" s="39" t="s">
        <v>28</v>
      </c>
      <c r="Q51" s="43" t="s">
        <v>28</v>
      </c>
      <c r="R51" s="53"/>
      <c r="S51" s="43">
        <f>G51*R51</f>
        <v>0</v>
      </c>
      <c r="T51" s="39" t="s">
        <v>28</v>
      </c>
      <c r="U51" s="39" t="s">
        <v>28</v>
      </c>
      <c r="V51" s="39" t="s">
        <v>28</v>
      </c>
      <c r="W51" s="39" t="s">
        <v>28</v>
      </c>
      <c r="X51" s="43"/>
      <c r="Y51" s="43">
        <f>G51*X51</f>
        <v>0</v>
      </c>
      <c r="Z51" s="56"/>
      <c r="AA51" s="43">
        <f>G51*Z51</f>
        <v>0</v>
      </c>
      <c r="AB51" s="43"/>
      <c r="AC51" s="58">
        <v>0</v>
      </c>
      <c r="AD51" s="73"/>
      <c r="AE51" s="62"/>
    </row>
    <row r="52" spans="1:31" ht="42.95" customHeight="1" x14ac:dyDescent="0.2">
      <c r="A52" s="69"/>
      <c r="B52" s="70"/>
      <c r="C52" s="69"/>
      <c r="D52" s="21" t="s">
        <v>30</v>
      </c>
      <c r="E52" s="35">
        <f>E50</f>
        <v>130</v>
      </c>
      <c r="F52" s="28" t="s">
        <v>31</v>
      </c>
      <c r="G52" s="41">
        <f>SUM(G50:G51)</f>
        <v>728469</v>
      </c>
      <c r="H52" s="20" t="s">
        <v>28</v>
      </c>
      <c r="I52" s="39" t="s">
        <v>28</v>
      </c>
      <c r="J52" s="43">
        <f>SUM(J50:J51)</f>
        <v>0</v>
      </c>
      <c r="K52" s="39" t="s">
        <v>31</v>
      </c>
      <c r="L52" s="43">
        <f>SUM(L50:L51)</f>
        <v>0</v>
      </c>
      <c r="M52" s="22">
        <f>J52+L52</f>
        <v>0</v>
      </c>
      <c r="N52" s="39" t="s">
        <v>31</v>
      </c>
      <c r="O52" s="43">
        <f>SUM(O50:O51)</f>
        <v>0</v>
      </c>
      <c r="P52" s="39" t="s">
        <v>31</v>
      </c>
      <c r="Q52" s="43">
        <f>SUM(Q50:Q51)</f>
        <v>0</v>
      </c>
      <c r="R52" s="39" t="s">
        <v>31</v>
      </c>
      <c r="S52" s="43">
        <f>SUM(S50:S51)</f>
        <v>0</v>
      </c>
      <c r="T52" s="39" t="s">
        <v>31</v>
      </c>
      <c r="U52" s="43">
        <f>SUM(U50:U51)</f>
        <v>0</v>
      </c>
      <c r="V52" s="39" t="s">
        <v>28</v>
      </c>
      <c r="W52" s="39" t="s">
        <v>28</v>
      </c>
      <c r="X52" s="39" t="s">
        <v>28</v>
      </c>
      <c r="Y52" s="43">
        <f>SUM(Y50:Y51)</f>
        <v>0</v>
      </c>
      <c r="Z52" s="39" t="s">
        <v>28</v>
      </c>
      <c r="AA52" s="43">
        <f>SUM(AA50:AA51)</f>
        <v>0</v>
      </c>
      <c r="AB52" s="39" t="s">
        <v>28</v>
      </c>
      <c r="AC52" s="43">
        <f>SUM(AC50:AC51)</f>
        <v>0</v>
      </c>
      <c r="AD52" s="22">
        <f>O52+Q52+S52+U52+W50+Y52+AA52+AC49</f>
        <v>0</v>
      </c>
      <c r="AE52" s="23">
        <f>M52+AD52</f>
        <v>0</v>
      </c>
    </row>
    <row r="53" spans="1:31" ht="21" customHeight="1" x14ac:dyDescent="0.2">
      <c r="B53" s="45" t="s">
        <v>31</v>
      </c>
      <c r="C53" s="45">
        <f>SUM(C16,C19,C22,C26,C29,C32,C35,C38,C41,C44,C47,C50)</f>
        <v>348</v>
      </c>
      <c r="D53" s="46"/>
      <c r="E53" s="40">
        <f>SUM(E18,E21,E25,E28,E31,E34,E37,E40,E43,E46,E49,E52)</f>
        <v>4549.2000000000007</v>
      </c>
      <c r="F53" s="47"/>
      <c r="G53" s="48">
        <f>SUM(G18,G21,G25,G28,G31,G34,G37,G40,G43,G46,G49,G52)</f>
        <v>20446215</v>
      </c>
      <c r="H53" s="49"/>
      <c r="I53" s="50" t="s">
        <v>31</v>
      </c>
      <c r="J53" s="48">
        <f>SUM(J18,J21,J25,J28,J31,J34,J37,J40,J43,J46,J49,J52)</f>
        <v>0</v>
      </c>
      <c r="K53" s="115" t="s">
        <v>31</v>
      </c>
      <c r="L53" s="115"/>
      <c r="M53" s="48">
        <f>SUM(M18,M21,M25,M28,M31,M34,M37,M40,M43,M46,M49,M52)</f>
        <v>0</v>
      </c>
      <c r="N53" s="49"/>
      <c r="O53" s="49"/>
      <c r="P53" s="49"/>
      <c r="Q53" s="49"/>
      <c r="R53" s="49"/>
      <c r="S53" s="49"/>
      <c r="T53" s="49"/>
      <c r="U53" s="49"/>
      <c r="V53" s="115" t="s">
        <v>40</v>
      </c>
      <c r="W53" s="115"/>
      <c r="X53" s="115"/>
      <c r="Y53" s="115"/>
      <c r="Z53" s="39" t="s">
        <v>28</v>
      </c>
      <c r="AA53" s="39" t="s">
        <v>28</v>
      </c>
      <c r="AB53" s="39" t="s">
        <v>28</v>
      </c>
      <c r="AC53" s="39" t="s">
        <v>28</v>
      </c>
      <c r="AD53" s="59">
        <f>SUM(AD18,AD21,AD25,AD28,AD31,AD34,AD37,AD40,AD43,AD46,AD49,AD52)</f>
        <v>0</v>
      </c>
      <c r="AE53" s="59">
        <f>SUM(AE18,AE21,AE25,AE28,AE31,AE34,AE37,AE40,AE43,AE46,AE49,AE52)</f>
        <v>0</v>
      </c>
    </row>
    <row r="54" spans="1:31" ht="18.75" customHeight="1" x14ac:dyDescent="0.2">
      <c r="J54" s="2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9" t="s">
        <v>44</v>
      </c>
      <c r="AE54" s="60">
        <f>AE53*1.23</f>
        <v>0</v>
      </c>
    </row>
    <row r="55" spans="1:31" x14ac:dyDescent="0.2">
      <c r="U55" s="25"/>
    </row>
    <row r="58" spans="1:31" ht="12.75" x14ac:dyDescent="0.2">
      <c r="K58" s="30"/>
      <c r="L58" s="31"/>
      <c r="M58" s="31"/>
    </row>
    <row r="59" spans="1:31" x14ac:dyDescent="0.2">
      <c r="AE59" s="27"/>
    </row>
    <row r="60" spans="1:31" x14ac:dyDescent="0.2">
      <c r="AE60" s="27"/>
    </row>
  </sheetData>
  <sheetProtection selectLockedCells="1" selectUnlockedCells="1"/>
  <mergeCells count="246">
    <mergeCell ref="I13:L13"/>
    <mergeCell ref="M13:M14"/>
    <mergeCell ref="N13:P13"/>
    <mergeCell ref="AD13:AD14"/>
    <mergeCell ref="A6:AE7"/>
    <mergeCell ref="A12:A14"/>
    <mergeCell ref="B12:B14"/>
    <mergeCell ref="C12:C14"/>
    <mergeCell ref="D12:E14"/>
    <mergeCell ref="F12:G14"/>
    <mergeCell ref="H12:H14"/>
    <mergeCell ref="I12:M12"/>
    <mergeCell ref="N12:AD12"/>
    <mergeCell ref="AE12:AE14"/>
    <mergeCell ref="A10:AE10"/>
    <mergeCell ref="AA9:AD9"/>
    <mergeCell ref="AE16:AE17"/>
    <mergeCell ref="K53:L53"/>
    <mergeCell ref="V53:Y53"/>
    <mergeCell ref="V16:V17"/>
    <mergeCell ref="W16:W17"/>
    <mergeCell ref="X16:X17"/>
    <mergeCell ref="Y16:Y17"/>
    <mergeCell ref="Z16:Z17"/>
    <mergeCell ref="AA16:AA17"/>
    <mergeCell ref="P16:P17"/>
    <mergeCell ref="Q16:Q17"/>
    <mergeCell ref="R16:R17"/>
    <mergeCell ref="S16:S17"/>
    <mergeCell ref="T16:T17"/>
    <mergeCell ref="U16:U17"/>
    <mergeCell ref="K16:K17"/>
    <mergeCell ref="L16:L17"/>
    <mergeCell ref="M16:M17"/>
    <mergeCell ref="N16:N17"/>
    <mergeCell ref="O16:O17"/>
    <mergeCell ref="P19:P20"/>
    <mergeCell ref="Q19:Q20"/>
    <mergeCell ref="R19:R20"/>
    <mergeCell ref="AE19:AE20"/>
    <mergeCell ref="AB16:AB17"/>
    <mergeCell ref="AC16:AC17"/>
    <mergeCell ref="AD16:AD17"/>
    <mergeCell ref="J16:J17"/>
    <mergeCell ref="A16:A18"/>
    <mergeCell ref="B16:B18"/>
    <mergeCell ref="C16:C18"/>
    <mergeCell ref="D16:D17"/>
    <mergeCell ref="E16:E17"/>
    <mergeCell ref="F16:F17"/>
    <mergeCell ref="G16:G17"/>
    <mergeCell ref="H16:H17"/>
    <mergeCell ref="I16:I17"/>
    <mergeCell ref="G19:G20"/>
    <mergeCell ref="H19:H20"/>
    <mergeCell ref="I19:I20"/>
    <mergeCell ref="J19:J20"/>
    <mergeCell ref="K19:K20"/>
    <mergeCell ref="L19:L20"/>
    <mergeCell ref="A26:A28"/>
    <mergeCell ref="B26:B28"/>
    <mergeCell ref="C26:C28"/>
    <mergeCell ref="D26:D27"/>
    <mergeCell ref="E26:E27"/>
    <mergeCell ref="F26:F27"/>
    <mergeCell ref="A22:A25"/>
    <mergeCell ref="B22:B25"/>
    <mergeCell ref="C22:C25"/>
    <mergeCell ref="H22:H24"/>
    <mergeCell ref="A19:A21"/>
    <mergeCell ref="B19:B21"/>
    <mergeCell ref="C19:C21"/>
    <mergeCell ref="D19:D20"/>
    <mergeCell ref="E19:E20"/>
    <mergeCell ref="F19:F20"/>
    <mergeCell ref="M22:M24"/>
    <mergeCell ref="AD22:AD24"/>
    <mergeCell ref="AE22:AE24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AE26:AE27"/>
    <mergeCell ref="A29:A31"/>
    <mergeCell ref="B29:B31"/>
    <mergeCell ref="C29:C31"/>
    <mergeCell ref="D29:D30"/>
    <mergeCell ref="E29:E30"/>
    <mergeCell ref="F29:F30"/>
    <mergeCell ref="G29:G30"/>
    <mergeCell ref="H29:H30"/>
    <mergeCell ref="I29:I30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M26:M27"/>
    <mergeCell ref="N26:N27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AE32:AE33"/>
    <mergeCell ref="A35:A37"/>
    <mergeCell ref="B35:B37"/>
    <mergeCell ref="C35:C37"/>
    <mergeCell ref="H35:H36"/>
    <mergeCell ref="M35:M36"/>
    <mergeCell ref="AD35:AD36"/>
    <mergeCell ref="AE35:AE36"/>
    <mergeCell ref="AB29:AB30"/>
    <mergeCell ref="AC29:AC30"/>
    <mergeCell ref="AD29:AD30"/>
    <mergeCell ref="AE29:AE30"/>
    <mergeCell ref="A32:A34"/>
    <mergeCell ref="B32:B34"/>
    <mergeCell ref="C32:C34"/>
    <mergeCell ref="H32:H33"/>
    <mergeCell ref="M32:M33"/>
    <mergeCell ref="AD32:AD33"/>
    <mergeCell ref="V29:V30"/>
    <mergeCell ref="W29:W30"/>
    <mergeCell ref="X29:X30"/>
    <mergeCell ref="Y29:Y30"/>
    <mergeCell ref="Z29:Z30"/>
    <mergeCell ref="AA29:AA30"/>
    <mergeCell ref="Q38:Q39"/>
    <mergeCell ref="R38:R39"/>
    <mergeCell ref="G38:G39"/>
    <mergeCell ref="H38:H39"/>
    <mergeCell ref="I38:I39"/>
    <mergeCell ref="J38:J39"/>
    <mergeCell ref="K38:K39"/>
    <mergeCell ref="L38:L39"/>
    <mergeCell ref="A38:A40"/>
    <mergeCell ref="B38:B40"/>
    <mergeCell ref="C38:C40"/>
    <mergeCell ref="AE38:AE39"/>
    <mergeCell ref="A41:A43"/>
    <mergeCell ref="B41:B43"/>
    <mergeCell ref="C41:C43"/>
    <mergeCell ref="H41:H42"/>
    <mergeCell ref="M41:M42"/>
    <mergeCell ref="AD41:AD42"/>
    <mergeCell ref="AE41:AE42"/>
    <mergeCell ref="Y38:Y39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G44:G45"/>
    <mergeCell ref="H44:H45"/>
    <mergeCell ref="I44:I45"/>
    <mergeCell ref="J44:J45"/>
    <mergeCell ref="K44:K45"/>
    <mergeCell ref="L44:L45"/>
    <mergeCell ref="A44:A46"/>
    <mergeCell ref="B44:B46"/>
    <mergeCell ref="C44:C46"/>
    <mergeCell ref="D44:D45"/>
    <mergeCell ref="E44:E45"/>
    <mergeCell ref="F44:F45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AE50:AE51"/>
    <mergeCell ref="F38:F39"/>
    <mergeCell ref="E38:E39"/>
    <mergeCell ref="D38:D39"/>
    <mergeCell ref="A50:A52"/>
    <mergeCell ref="B50:B52"/>
    <mergeCell ref="C50:C52"/>
    <mergeCell ref="H50:H51"/>
    <mergeCell ref="M50:M51"/>
    <mergeCell ref="AD50:AD51"/>
    <mergeCell ref="AE44:AE45"/>
    <mergeCell ref="A47:A49"/>
    <mergeCell ref="B47:B49"/>
    <mergeCell ref="C47:C49"/>
    <mergeCell ref="H47:H48"/>
    <mergeCell ref="M47:M48"/>
    <mergeCell ref="AD47:AD48"/>
    <mergeCell ref="AE47:AE48"/>
    <mergeCell ref="Y44:Y45"/>
    <mergeCell ref="Z44:Z45"/>
    <mergeCell ref="AA44:AA45"/>
    <mergeCell ref="AB44:AB45"/>
    <mergeCell ref="AC44:AC45"/>
    <mergeCell ref="AD44:AD45"/>
  </mergeCells>
  <pageMargins left="0.25" right="0.25" top="0.75" bottom="0.75" header="0.51180555555555551" footer="0.51180555555555551"/>
  <pageSetup paperSize="8" scale="5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Mieczkowski</dc:creator>
  <cp:lastModifiedBy>Karolina Majk</cp:lastModifiedBy>
  <cp:lastPrinted>2023-10-06T12:23:58Z</cp:lastPrinted>
  <dcterms:created xsi:type="dcterms:W3CDTF">2022-10-13T14:10:39Z</dcterms:created>
  <dcterms:modified xsi:type="dcterms:W3CDTF">2024-10-16T13:36:53Z</dcterms:modified>
</cp:coreProperties>
</file>